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activeTab="0"/>
  </bookViews>
  <sheets>
    <sheet name="доходы местного бюджета" sheetId="1" r:id="rId1"/>
    <sheet name="Отчет о численности" sheetId="2" r:id="rId2"/>
    <sheet name="Расходы 4 квартал 2018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<sst xmlns="http://schemas.openxmlformats.org/spreadsheetml/2006/main" count="635" uniqueCount="330">
  <si>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</si>
  <si>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</si>
  <si>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</si>
  <si>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</si>
  <si>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</si>
  <si>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</si>
  <si>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</si>
  <si>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</si>
  <si>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</si>
  <si>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</si>
  <si>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</si>
  <si>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</si>
  <si>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</si>
  <si>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</si>
  <si>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</si>
  <si>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</si>
  <si>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</si>
  <si>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</si>
  <si>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</si>
  <si>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</si>
  <si>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</si>
  <si>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</si>
  <si>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</si>
  <si>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</si>
  <si>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</si>
  <si>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</si>
  <si>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</si>
  <si>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</si>
  <si>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</si>
  <si>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</si>
  <si>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</si>
  <si>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</si>
  <si>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</si>
  <si>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</si>
  <si>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</si>
  <si>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</si>
  <si>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</si>
  <si>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</si>
  <si>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</si>
  <si>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</si>
  <si>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</si>
  <si>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</si>
  <si>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</si>
  <si>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</si>
  <si>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</si>
  <si>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</si>
  <si>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</si>
  <si>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</si>
  <si>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</si>
  <si>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</si>
  <si>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</si>
  <si>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</si>
  <si>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</si>
  <si>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</si>
  <si>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</si>
  <si>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</si>
  <si>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</si>
  <si>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</si>
  <si>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</si>
  <si>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</si>
  <si>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</si>
  <si>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</si>
  <si>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</si>
  <si>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</si>
  <si>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</si>
  <si>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</si>
  <si>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</si>
  <si>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</si>
  <si>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</si>
  <si>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</si>
  <si>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</si>
  <si>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</si>
  <si>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</si>
  <si>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</si>
  <si>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</si>
  <si>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</si>
  <si>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</si>
  <si>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</si>
  <si>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</si>
  <si>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</si>
  <si>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</si>
  <si>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</si>
  <si>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</si>
  <si>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</si>
  <si>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</si>
  <si>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</si>
  <si>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</si>
  <si>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</si>
  <si>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</si>
  <si>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</si>
  <si>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</si>
  <si>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</si>
  <si>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</si>
  <si>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</si>
  <si>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</si>
  <si>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</si>
  <si>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</si>
  <si>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</si>
  <si>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</si>
  <si>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</si>
  <si>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</si>
  <si>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</si>
  <si>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</si>
  <si>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</si>
  <si>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</si>
  <si>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</si>
  <si>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</si>
  <si>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</si>
  <si>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</si>
  <si>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</si>
  <si>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</si>
  <si>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</si>
  <si>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</si>
  <si>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</si>
  <si>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</si>
  <si>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</si>
  <si>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</si>
  <si>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</si>
  <si>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</si>
  <si>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</si>
  <si>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</si>
  <si>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</si>
  <si>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</si>
  <si>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</si>
  <si>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</si>
  <si>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</si>
  <si>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</si>
  <si>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</si>
  <si>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</si>
  <si>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</si>
  <si>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</si>
  <si>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</si>
  <si>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</si>
  <si>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</si>
  <si>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</si>
  <si>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</si>
  <si>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</si>
  <si>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</si>
  <si>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</si>
  <si>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</si>
  <si>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</si>
  <si>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</si>
  <si>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</si>
  <si>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</si>
  <si>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</si>
  <si>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</si>
  <si>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</si>
  <si>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</si>
  <si>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</si>
  <si>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</si>
  <si>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</si>
  <si>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</si>
  <si>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</si>
  <si>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</si>
  <si>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</si>
  <si>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</si>
  <si>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</si>
  <si>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</si>
  <si>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</si>
  <si>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</si>
  <si>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</si>
  <si>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</si>
  <si>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</si>
  <si>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</si>
  <si>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</si>
  <si>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</si>
  <si>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</si>
  <si>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</si>
  <si>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</si>
  <si>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</si>
  <si>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</si>
  <si>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</si>
  <si>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</si>
  <si>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</si>
  <si>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</si>
  <si>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</si>
  <si>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</si>
  <si>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</si>
  <si>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</si>
  <si>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</si>
  <si>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</si>
  <si>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</si>
  <si>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</si>
  <si>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</si>
  <si>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</si>
  <si>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</si>
  <si>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</si>
  <si>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</si>
  <si>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</si>
  <si>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</si>
  <si>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</si>
  <si>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</si>
  <si>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</si>
  <si>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</si>
  <si>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</si>
  <si>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</si>
  <si>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</si>
  <si>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</si>
  <si>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</si>
  <si>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</si>
  <si>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</si>
  <si>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</si>
  <si>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</si>
  <si>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</si>
  <si>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</si>
  <si>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</si>
  <si>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</si>
  <si>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</si>
  <si>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</si>
  <si>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</si>
  <si>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</si>
  <si>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</si>
  <si>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</si>
  <si>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</si>
  <si>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</si>
  <si>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</si>
  <si>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</si>
  <si>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</si>
  <si>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</si>
  <si>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</si>
  <si>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</si>
  <si>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</si>
  <si>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</si>
  <si>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</si>
  <si>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</si>
  <si>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</si>
  <si>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</si>
  <si>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</si>
  <si>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</si>
  <si>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</si>
  <si>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</si>
  <si>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</si>
  <si>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</si>
  <si>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</si>
  <si>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</si>
  <si>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</si>
  <si>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</si>
  <si>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</si>
  <si>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</si>
  <si>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</si>
  <si>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</si>
  <si>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</si>
  <si>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</si>
  <si>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</si>
  <si>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</si>
  <si>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</si>
  <si>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</si>
  <si>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</si>
  <si>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</si>
  <si>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</si>
  <si>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</si>
  <si>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</si>
  <si>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</si>
  <si>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</si>
  <si>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</si>
  <si>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</si>
  <si>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</si>
  <si>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</si>
  <si>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</si>
  <si>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</si>
  <si>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</si>
  <si>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</si>
  <si>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</si>
  <si>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</si>
  <si>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</si>
  <si>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</si>
  <si>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</si>
  <si>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</si>
  <si>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</si>
  <si>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</si>
  <si>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</si>
  <si>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</si>
  <si>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</si>
  <si>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</si>
  <si>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</si>
  <si>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</si>
  <si>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</si>
  <si>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</si>
  <si>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</si>
  <si>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</si>
  <si>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</si>
  <si>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</si>
  <si>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</si>
  <si>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</si>
  <si>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</si>
  <si>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</si>
  <si>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</si>
  <si>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</si>
  <si>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</si>
  <si>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</si>
  <si>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</si>
  <si>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</si>
  <si>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</si>
  <si>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</si>
  <si>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</si>
  <si>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</si>
  <si>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</si>
  <si>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</si>
  <si>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</si>
  <si>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</si>
  <si>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</si>
  <si>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</si>
  <si>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</si>
  <si>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</si>
  <si>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</si>
  <si>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</si>
  <si>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</si>
  <si>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</si>
  <si>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</si>
  <si>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</si>
  <si>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</si>
  <si>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</si>
  <si>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</si>
  <si>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</si>
  <si>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</si>
  <si>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</si>
  <si>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</si>
  <si>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</si>
  <si>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х</t>
  </si>
  <si>
    <t>0</t>
  </si>
  <si>
    <t>9910000038</t>
  </si>
  <si>
    <t>Расходы, связанные с установлением официальных символов, памятных дат муниципального образования и учреждением звания "Почетный житель муниципального образования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</si>
  <si>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</si>
  <si>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</si>
  <si>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 xml:space="preserve">Отчет об исполнении  местного бюджета муниципального образования муниципальный округ №7  за 4 квартал  2018г. </t>
  </si>
  <si>
    <t>Отчет об исполнении местного бюджета муниципального образования муниципальный округ №7 за 4квартал  2018 год</t>
  </si>
  <si>
    <t xml:space="preserve">Отчет об исполнении  местного бюджета муниципального образования муниципальный округ №7  за 4 квартал 2018г. </t>
  </si>
  <si>
    <t>Выполнено на 31.12.18 г.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</si>
  <si>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4 квартал  2018 года</t>
  </si>
  <si>
    <t>5. Отчет о расходовании средств резервного фонда местной администрации за 4 квартал 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</si>
</sst>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2" t="s">
        <v>324</v>
      </c>
      <c r="B1" s="122"/>
      <c r="C1" s="122"/>
      <c r="D1" s="122"/>
      <c r="E1" s="122"/>
    </row>
    <row r="2" spans="1:8" ht="15.75" customHeight="1">
      <c r="A2" s="122" t="s">
        <v>235</v>
      </c>
      <c r="B2" s="122"/>
      <c r="C2" s="122"/>
      <c r="D2" s="122"/>
      <c r="E2" s="122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215</v>
      </c>
      <c r="D3" s="75" t="s">
        <v>216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3">
        <f>C5+C48</f>
        <v>106174</v>
      </c>
      <c r="D4" s="113">
        <f>D5+D48</f>
        <v>109746.70000000001</v>
      </c>
      <c r="E4" s="70">
        <f>D4/C4%</f>
        <v>103.36494810405561</v>
      </c>
      <c r="F4" s="3"/>
      <c r="G4" s="3"/>
      <c r="H4" s="3"/>
    </row>
    <row r="5" spans="1:8" ht="12.75">
      <c r="A5" s="23" t="s">
        <v>35</v>
      </c>
      <c r="B5" s="24" t="s">
        <v>3</v>
      </c>
      <c r="C5" s="114">
        <f>C6+C25+C20</f>
        <v>91771.3</v>
      </c>
      <c r="D5" s="114">
        <f>D6+D25+D20</f>
        <v>95479.20000000001</v>
      </c>
      <c r="E5" s="70">
        <f aca="true" t="shared" si="0" ref="E5:E61">D5/C5%</f>
        <v>104.0403699195718</v>
      </c>
      <c r="F5" s="3"/>
      <c r="G5" s="3"/>
      <c r="H5" s="3"/>
    </row>
    <row r="6" spans="1:8" ht="12.75">
      <c r="A6" s="23" t="s">
        <v>36</v>
      </c>
      <c r="B6" s="24" t="s">
        <v>4</v>
      </c>
      <c r="C6" s="114">
        <f>C7+C15+C18</f>
        <v>80950</v>
      </c>
      <c r="D6" s="114">
        <f>D7+D15+D18</f>
        <v>83738.3</v>
      </c>
      <c r="E6" s="70">
        <f t="shared" si="0"/>
        <v>103.44447189623224</v>
      </c>
      <c r="F6" s="3"/>
      <c r="G6" s="3"/>
      <c r="H6" s="3"/>
    </row>
    <row r="7" spans="1:8" ht="12.75">
      <c r="A7" s="62" t="s">
        <v>8</v>
      </c>
      <c r="B7" s="24" t="s">
        <v>90</v>
      </c>
      <c r="C7" s="114">
        <f>C8+C11+C14</f>
        <v>52430</v>
      </c>
      <c r="D7" s="114">
        <f>D8+D11+D14</f>
        <v>52862</v>
      </c>
      <c r="E7" s="70">
        <f t="shared" si="0"/>
        <v>100.82395575052452</v>
      </c>
      <c r="F7" s="3"/>
      <c r="G7" s="3"/>
      <c r="H7" s="3"/>
    </row>
    <row r="8" spans="1:8" ht="14.25" customHeight="1">
      <c r="A8" s="33" t="s">
        <v>34</v>
      </c>
      <c r="B8" s="34" t="s">
        <v>172</v>
      </c>
      <c r="C8" s="115">
        <f>C9+C10</f>
        <v>31210</v>
      </c>
      <c r="D8" s="115">
        <f>D9+D10</f>
        <v>31258.2</v>
      </c>
      <c r="E8" s="70">
        <f t="shared" si="0"/>
        <v>100.15443768023069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5">
        <v>31200</v>
      </c>
      <c r="D9" s="109">
        <v>31253.2</v>
      </c>
      <c r="E9" s="70">
        <f t="shared" si="0"/>
        <v>100.17051282051283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5">
        <v>10</v>
      </c>
      <c r="D10" s="109">
        <v>5</v>
      </c>
      <c r="E10" s="70">
        <f t="shared" si="0"/>
        <v>50</v>
      </c>
      <c r="F10" s="3"/>
      <c r="G10" s="3"/>
      <c r="H10" s="3"/>
    </row>
    <row r="11" spans="1:8" ht="12.75" customHeight="1">
      <c r="A11" s="33" t="s">
        <v>32</v>
      </c>
      <c r="B11" s="34" t="s">
        <v>173</v>
      </c>
      <c r="C11" s="115">
        <f>C12+C13</f>
        <v>21220</v>
      </c>
      <c r="D11" s="115">
        <f>D12+D13</f>
        <v>21626.3</v>
      </c>
      <c r="E11" s="70">
        <f t="shared" si="0"/>
        <v>101.91470311027332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5">
        <v>21200</v>
      </c>
      <c r="D12" s="109">
        <v>21609.7</v>
      </c>
      <c r="E12" s="70">
        <f t="shared" si="0"/>
        <v>101.93254716981133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5">
        <v>20</v>
      </c>
      <c r="D13" s="109">
        <v>16.6</v>
      </c>
      <c r="E13" s="70">
        <f t="shared" si="0"/>
        <v>83</v>
      </c>
      <c r="F13" s="3"/>
      <c r="G13" s="3"/>
      <c r="H13" s="3"/>
    </row>
    <row r="14" spans="1:8" ht="12.75" customHeight="1">
      <c r="A14" s="33" t="s">
        <v>39</v>
      </c>
      <c r="B14" s="34" t="s">
        <v>44</v>
      </c>
      <c r="C14" s="116"/>
      <c r="D14" s="116">
        <v>-22.5</v>
      </c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174</v>
      </c>
      <c r="C15" s="117">
        <f>C16+C17</f>
        <v>23020</v>
      </c>
      <c r="D15" s="117">
        <f>D16+D17</f>
        <v>23212.5</v>
      </c>
      <c r="E15" s="70">
        <f t="shared" si="0"/>
        <v>100.8362293657689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6">
        <v>23000</v>
      </c>
      <c r="D16" s="116">
        <v>23198.8</v>
      </c>
      <c r="E16" s="70">
        <f t="shared" si="0"/>
        <v>100.86434782608696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6">
        <v>20</v>
      </c>
      <c r="D17" s="116">
        <v>13.7</v>
      </c>
      <c r="E17" s="70">
        <f t="shared" si="0"/>
        <v>68.49999999999999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6">
        <f>C19</f>
        <v>5500</v>
      </c>
      <c r="D18" s="116">
        <f>D19</f>
        <v>7663.8</v>
      </c>
      <c r="E18" s="70">
        <f t="shared" si="0"/>
        <v>139.34181818181818</v>
      </c>
      <c r="F18" s="3"/>
      <c r="G18" s="3"/>
      <c r="H18" s="3"/>
    </row>
    <row r="19" spans="1:8" ht="14.25" customHeight="1">
      <c r="A19" s="30" t="s">
        <v>175</v>
      </c>
      <c r="B19" s="34" t="s">
        <v>170</v>
      </c>
      <c r="C19" s="116">
        <v>5500</v>
      </c>
      <c r="D19" s="116">
        <v>7663.8</v>
      </c>
      <c r="E19" s="70">
        <f t="shared" si="0"/>
        <v>139.34181818181818</v>
      </c>
      <c r="F19" s="3"/>
      <c r="G19" s="3"/>
      <c r="H19" s="3"/>
    </row>
    <row r="20" spans="1:5" s="71" customFormat="1" ht="16.5" customHeight="1">
      <c r="A20" s="23" t="s">
        <v>238</v>
      </c>
      <c r="B20" s="24" t="s">
        <v>242</v>
      </c>
      <c r="C20" s="114">
        <f>C21</f>
        <v>536.3000000000001</v>
      </c>
      <c r="D20" s="114">
        <f>D21</f>
        <v>536.3000000000001</v>
      </c>
      <c r="E20" s="70">
        <f t="shared" si="0"/>
        <v>100</v>
      </c>
    </row>
    <row r="21" spans="1:8" ht="13.5" customHeight="1">
      <c r="A21" s="30" t="s">
        <v>239</v>
      </c>
      <c r="B21" s="34" t="s">
        <v>243</v>
      </c>
      <c r="C21" s="115">
        <f>C22</f>
        <v>536.3000000000001</v>
      </c>
      <c r="D21" s="115">
        <f>D22</f>
        <v>536.3000000000001</v>
      </c>
      <c r="E21" s="70">
        <f t="shared" si="0"/>
        <v>100</v>
      </c>
      <c r="F21" s="3"/>
      <c r="G21" s="3"/>
      <c r="H21" s="3"/>
    </row>
    <row r="22" spans="1:8" ht="12.75" customHeight="1">
      <c r="A22" s="30" t="s">
        <v>240</v>
      </c>
      <c r="B22" s="34" t="s">
        <v>244</v>
      </c>
      <c r="C22" s="115">
        <f>C23+C24</f>
        <v>536.3000000000001</v>
      </c>
      <c r="D22" s="115">
        <f>D23+D24</f>
        <v>536.3000000000001</v>
      </c>
      <c r="E22" s="70">
        <f t="shared" si="0"/>
        <v>100</v>
      </c>
      <c r="F22" s="3"/>
      <c r="G22" s="3"/>
      <c r="H22" s="3"/>
    </row>
    <row r="23" spans="1:8" ht="26.25" customHeight="1">
      <c r="A23" s="30" t="s">
        <v>241</v>
      </c>
      <c r="B23" s="34" t="s">
        <v>245</v>
      </c>
      <c r="C23" s="115">
        <v>536.1</v>
      </c>
      <c r="D23" s="109">
        <v>536.1</v>
      </c>
      <c r="E23" s="70">
        <f t="shared" si="0"/>
        <v>99.99999999999999</v>
      </c>
      <c r="F23" s="3"/>
      <c r="G23" s="3"/>
      <c r="H23" s="3"/>
    </row>
    <row r="24" spans="1:8" ht="26.25" customHeight="1">
      <c r="A24" s="30" t="s">
        <v>322</v>
      </c>
      <c r="B24" s="34" t="s">
        <v>323</v>
      </c>
      <c r="C24" s="115">
        <v>0.2</v>
      </c>
      <c r="D24" s="109">
        <v>0.2</v>
      </c>
      <c r="E24" s="70">
        <f t="shared" si="0"/>
        <v>100</v>
      </c>
      <c r="F24" s="3"/>
      <c r="G24" s="3"/>
      <c r="H24" s="3"/>
    </row>
    <row r="25" spans="1:5" s="71" customFormat="1" ht="24" customHeight="1">
      <c r="A25" s="23" t="s">
        <v>49</v>
      </c>
      <c r="B25" s="24" t="s">
        <v>9</v>
      </c>
      <c r="C25" s="114">
        <f>C26+C37+C27</f>
        <v>10285</v>
      </c>
      <c r="D25" s="114">
        <f>D26+D37+D27</f>
        <v>11204.6</v>
      </c>
      <c r="E25" s="70">
        <f t="shared" si="0"/>
        <v>108.94117647058825</v>
      </c>
    </row>
    <row r="26" spans="1:8" ht="24.75" customHeight="1">
      <c r="A26" s="63" t="s">
        <v>24</v>
      </c>
      <c r="B26" s="34" t="s">
        <v>10</v>
      </c>
      <c r="C26" s="115">
        <v>150</v>
      </c>
      <c r="D26" s="109">
        <v>63</v>
      </c>
      <c r="E26" s="70">
        <f>D26/C26%</f>
        <v>42</v>
      </c>
      <c r="F26" s="3"/>
      <c r="G26" s="3"/>
      <c r="H26" s="3"/>
    </row>
    <row r="27" spans="1:5" s="59" customFormat="1" ht="24.75" customHeight="1">
      <c r="A27" s="30" t="s">
        <v>246</v>
      </c>
      <c r="B27" s="34" t="s">
        <v>247</v>
      </c>
      <c r="C27" s="115">
        <f>C28</f>
        <v>800</v>
      </c>
      <c r="D27" s="115">
        <f>D28</f>
        <v>810.2</v>
      </c>
      <c r="E27" s="70">
        <f t="shared" si="0"/>
        <v>101.275</v>
      </c>
    </row>
    <row r="28" spans="1:5" s="59" customFormat="1" ht="23.25" customHeight="1">
      <c r="A28" s="30" t="s">
        <v>248</v>
      </c>
      <c r="B28" s="34" t="s">
        <v>249</v>
      </c>
      <c r="C28" s="115">
        <v>800</v>
      </c>
      <c r="D28" s="115">
        <v>810.2</v>
      </c>
      <c r="E28" s="70">
        <f t="shared" si="0"/>
        <v>101.275</v>
      </c>
    </row>
    <row r="29" spans="1:8" ht="31.5" customHeight="1" hidden="1">
      <c r="A29" s="63" t="s">
        <v>50</v>
      </c>
      <c r="B29" s="24" t="s">
        <v>66</v>
      </c>
      <c r="C29" s="115">
        <f>C30</f>
        <v>0</v>
      </c>
      <c r="D29" s="109"/>
      <c r="E29" s="70" t="e">
        <f t="shared" si="0"/>
        <v>#DIV/0!</v>
      </c>
      <c r="F29" s="3"/>
      <c r="G29" s="3"/>
      <c r="H29" s="3"/>
    </row>
    <row r="30" spans="1:8" ht="31.5" customHeight="1" hidden="1">
      <c r="A30" s="63" t="s">
        <v>51</v>
      </c>
      <c r="B30" s="34" t="s">
        <v>67</v>
      </c>
      <c r="C30" s="115">
        <v>0</v>
      </c>
      <c r="D30" s="109"/>
      <c r="E30" s="70" t="e">
        <f t="shared" si="0"/>
        <v>#DIV/0!</v>
      </c>
      <c r="F30" s="3"/>
      <c r="G30" s="3"/>
      <c r="H30" s="3"/>
    </row>
    <row r="31" spans="1:8" ht="28.5" customHeight="1" hidden="1">
      <c r="A31" s="63" t="s">
        <v>52</v>
      </c>
      <c r="B31" s="24" t="s">
        <v>68</v>
      </c>
      <c r="C31" s="114">
        <f>C32</f>
        <v>0</v>
      </c>
      <c r="D31" s="118"/>
      <c r="E31" s="70" t="e">
        <f t="shared" si="0"/>
        <v>#DIV/0!</v>
      </c>
      <c r="F31" s="3"/>
      <c r="G31" s="3"/>
      <c r="H31" s="3"/>
    </row>
    <row r="32" spans="1:8" ht="51" customHeight="1" hidden="1">
      <c r="A32" s="63" t="s">
        <v>53</v>
      </c>
      <c r="B32" s="34" t="s">
        <v>69</v>
      </c>
      <c r="C32" s="115">
        <v>0</v>
      </c>
      <c r="D32" s="109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54</v>
      </c>
      <c r="B33" s="24" t="s">
        <v>70</v>
      </c>
      <c r="C33" s="115">
        <f>C34</f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63" t="s">
        <v>55</v>
      </c>
      <c r="B34" s="34" t="s">
        <v>71</v>
      </c>
      <c r="C34" s="115"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30" t="s">
        <v>56</v>
      </c>
      <c r="B35" s="24" t="s">
        <v>72</v>
      </c>
      <c r="C35" s="115">
        <f>C36</f>
        <v>0</v>
      </c>
      <c r="D35" s="109"/>
      <c r="E35" s="70" t="e">
        <f t="shared" si="0"/>
        <v>#DIV/0!</v>
      </c>
      <c r="F35" s="3"/>
      <c r="G35" s="3"/>
      <c r="H35" s="3"/>
    </row>
    <row r="36" spans="1:8" ht="51" customHeight="1" hidden="1">
      <c r="A36" s="30" t="s">
        <v>57</v>
      </c>
      <c r="B36" s="34" t="s">
        <v>88</v>
      </c>
      <c r="C36" s="115">
        <v>0</v>
      </c>
      <c r="D36" s="109"/>
      <c r="E36" s="70" t="e">
        <f t="shared" si="0"/>
        <v>#DIV/0!</v>
      </c>
      <c r="F36" s="3"/>
      <c r="G36" s="3"/>
      <c r="H36" s="3"/>
    </row>
    <row r="37" spans="1:5" s="71" customFormat="1" ht="11.25" customHeight="1">
      <c r="A37" s="23" t="s">
        <v>26</v>
      </c>
      <c r="B37" s="24" t="s">
        <v>25</v>
      </c>
      <c r="C37" s="114">
        <f>C38</f>
        <v>9335</v>
      </c>
      <c r="D37" s="114">
        <f>D38</f>
        <v>10331.4</v>
      </c>
      <c r="E37" s="70">
        <f t="shared" si="0"/>
        <v>110.67380824852705</v>
      </c>
    </row>
    <row r="38" spans="1:8" ht="26.25" customHeight="1">
      <c r="A38" s="63" t="s">
        <v>176</v>
      </c>
      <c r="B38" s="34" t="s">
        <v>5</v>
      </c>
      <c r="C38" s="115">
        <f>C39+C40+C46+C47</f>
        <v>9335</v>
      </c>
      <c r="D38" s="115">
        <f>D39+D40+D46+D47</f>
        <v>10331.4</v>
      </c>
      <c r="E38" s="70">
        <f t="shared" si="0"/>
        <v>110.67380824852705</v>
      </c>
      <c r="F38" s="3"/>
      <c r="G38" s="3"/>
      <c r="H38" s="3"/>
    </row>
    <row r="39" spans="1:8" ht="27.75" customHeight="1">
      <c r="A39" s="30" t="s">
        <v>58</v>
      </c>
      <c r="B39" s="34" t="s">
        <v>73</v>
      </c>
      <c r="C39" s="115">
        <v>9000</v>
      </c>
      <c r="D39" s="109">
        <v>10010.4</v>
      </c>
      <c r="E39" s="70">
        <f t="shared" si="0"/>
        <v>111.22666666666666</v>
      </c>
      <c r="F39" s="3"/>
      <c r="G39" s="3"/>
      <c r="H39" s="3"/>
    </row>
    <row r="40" spans="1:8" ht="24.75" customHeight="1">
      <c r="A40" s="30" t="s">
        <v>59</v>
      </c>
      <c r="B40" s="34" t="s">
        <v>74</v>
      </c>
      <c r="C40" s="115">
        <v>300</v>
      </c>
      <c r="D40" s="109">
        <v>253</v>
      </c>
      <c r="E40" s="70">
        <f t="shared" si="0"/>
        <v>84.33333333333333</v>
      </c>
      <c r="F40" s="3"/>
      <c r="G40" s="3"/>
      <c r="H40" s="3"/>
    </row>
    <row r="41" spans="1:8" ht="27" customHeight="1" hidden="1">
      <c r="A41" s="23" t="s">
        <v>60</v>
      </c>
      <c r="B41" s="24" t="s">
        <v>12</v>
      </c>
      <c r="C41" s="115"/>
      <c r="D41" s="109">
        <v>0</v>
      </c>
      <c r="E41" s="70" t="e">
        <f t="shared" si="0"/>
        <v>#DIV/0!</v>
      </c>
      <c r="F41" s="3"/>
      <c r="G41" s="3"/>
      <c r="H41" s="3"/>
    </row>
    <row r="42" spans="1:7" s="1" customFormat="1" ht="24" customHeight="1" hidden="1">
      <c r="A42" s="23" t="s">
        <v>13</v>
      </c>
      <c r="B42" s="24" t="s">
        <v>16</v>
      </c>
      <c r="C42" s="115"/>
      <c r="D42" s="109">
        <v>0</v>
      </c>
      <c r="E42" s="70" t="e">
        <f t="shared" si="0"/>
        <v>#DIV/0!</v>
      </c>
      <c r="F42" s="4"/>
      <c r="G42" s="4"/>
    </row>
    <row r="43" spans="1:7" s="1" customFormat="1" ht="30" customHeight="1" hidden="1">
      <c r="A43" s="30" t="s">
        <v>14</v>
      </c>
      <c r="B43" s="34" t="s">
        <v>77</v>
      </c>
      <c r="C43" s="115"/>
      <c r="D43" s="109">
        <v>0</v>
      </c>
      <c r="E43" s="70" t="e">
        <f t="shared" si="0"/>
        <v>#DIV/0!</v>
      </c>
      <c r="F43" s="4"/>
      <c r="G43" s="4"/>
    </row>
    <row r="44" spans="1:7" s="1" customFormat="1" ht="22.5" customHeight="1" hidden="1">
      <c r="A44" s="23" t="s">
        <v>11</v>
      </c>
      <c r="B44" s="24" t="s">
        <v>17</v>
      </c>
      <c r="C44" s="115"/>
      <c r="D44" s="109">
        <v>0</v>
      </c>
      <c r="E44" s="70" t="e">
        <f t="shared" si="0"/>
        <v>#DIV/0!</v>
      </c>
      <c r="F44" s="4"/>
      <c r="G44" s="4"/>
    </row>
    <row r="45" spans="1:7" s="1" customFormat="1" ht="27" customHeight="1" hidden="1">
      <c r="A45" s="30" t="s">
        <v>15</v>
      </c>
      <c r="B45" s="34" t="s">
        <v>78</v>
      </c>
      <c r="C45" s="115"/>
      <c r="D45" s="109">
        <v>0</v>
      </c>
      <c r="E45" s="70" t="e">
        <f t="shared" si="0"/>
        <v>#DIV/0!</v>
      </c>
      <c r="F45" s="4"/>
      <c r="G45" s="4"/>
    </row>
    <row r="46" spans="1:7" s="1" customFormat="1" ht="27" customHeight="1">
      <c r="A46" s="108" t="s">
        <v>304</v>
      </c>
      <c r="B46" s="34" t="s">
        <v>306</v>
      </c>
      <c r="C46" s="115">
        <v>10</v>
      </c>
      <c r="D46" s="109">
        <v>0</v>
      </c>
      <c r="E46" s="70">
        <f t="shared" si="0"/>
        <v>0</v>
      </c>
      <c r="F46" s="4"/>
      <c r="G46" s="4"/>
    </row>
    <row r="47" spans="1:7" s="1" customFormat="1" ht="27" customHeight="1">
      <c r="A47" s="108" t="s">
        <v>305</v>
      </c>
      <c r="B47" s="34" t="s">
        <v>307</v>
      </c>
      <c r="C47" s="115">
        <v>25</v>
      </c>
      <c r="D47" s="109">
        <v>68</v>
      </c>
      <c r="E47" s="70">
        <f t="shared" si="0"/>
        <v>272</v>
      </c>
      <c r="F47" s="4"/>
      <c r="G47" s="4"/>
    </row>
    <row r="48" spans="1:7" s="1" customFormat="1" ht="15" customHeight="1">
      <c r="A48" s="23" t="s">
        <v>61</v>
      </c>
      <c r="B48" s="24" t="s">
        <v>19</v>
      </c>
      <c r="C48" s="118">
        <f>C49</f>
        <v>14402.699999999999</v>
      </c>
      <c r="D48" s="118">
        <f>D49</f>
        <v>14267.5</v>
      </c>
      <c r="E48" s="70">
        <f t="shared" si="0"/>
        <v>99.06128711977617</v>
      </c>
      <c r="F48" s="4"/>
      <c r="G48" s="4"/>
    </row>
    <row r="49" spans="1:7" s="73" customFormat="1" ht="16.5" customHeight="1">
      <c r="A49" s="23" t="s">
        <v>62</v>
      </c>
      <c r="B49" s="24" t="s">
        <v>18</v>
      </c>
      <c r="C49" s="118">
        <f>C50+C53</f>
        <v>14402.699999999999</v>
      </c>
      <c r="D49" s="118">
        <f>D50+D53</f>
        <v>14267.5</v>
      </c>
      <c r="E49" s="70">
        <f t="shared" si="0"/>
        <v>99.06128711977617</v>
      </c>
      <c r="F49" s="72"/>
      <c r="G49" s="72"/>
    </row>
    <row r="50" spans="1:7" s="1" customFormat="1" ht="12.75" hidden="1">
      <c r="A50" s="47" t="s">
        <v>20</v>
      </c>
      <c r="B50" s="54" t="s">
        <v>33</v>
      </c>
      <c r="C50" s="109">
        <f>C51</f>
        <v>0</v>
      </c>
      <c r="D50" s="109">
        <f>D51</f>
        <v>0</v>
      </c>
      <c r="E50" s="70" t="e">
        <f t="shared" si="0"/>
        <v>#DIV/0!</v>
      </c>
      <c r="F50" s="4"/>
      <c r="G50" s="4"/>
    </row>
    <row r="51" spans="1:7" s="1" customFormat="1" ht="12.75" hidden="1">
      <c r="A51" s="64" t="s">
        <v>6</v>
      </c>
      <c r="B51" s="65" t="s">
        <v>27</v>
      </c>
      <c r="C51" s="109">
        <f>C52</f>
        <v>0</v>
      </c>
      <c r="D51" s="109">
        <f>D52</f>
        <v>0</v>
      </c>
      <c r="E51" s="70" t="e">
        <f t="shared" si="0"/>
        <v>#DIV/0!</v>
      </c>
      <c r="F51" s="4"/>
      <c r="G51" s="4"/>
    </row>
    <row r="52" spans="1:7" s="1" customFormat="1" ht="12.75" hidden="1">
      <c r="A52" s="64" t="s">
        <v>7</v>
      </c>
      <c r="B52" s="65" t="s">
        <v>79</v>
      </c>
      <c r="C52" s="109"/>
      <c r="D52" s="109"/>
      <c r="E52" s="70" t="e">
        <f t="shared" si="0"/>
        <v>#DIV/0!</v>
      </c>
      <c r="F52" s="4"/>
      <c r="G52" s="4"/>
    </row>
    <row r="53" spans="1:7" s="1" customFormat="1" ht="12.75">
      <c r="A53" s="23" t="s">
        <v>21</v>
      </c>
      <c r="B53" s="66" t="s">
        <v>75</v>
      </c>
      <c r="C53" s="109">
        <f>C54+C58</f>
        <v>14402.699999999999</v>
      </c>
      <c r="D53" s="109">
        <f>D54+D58</f>
        <v>14267.5</v>
      </c>
      <c r="E53" s="70">
        <f t="shared" si="0"/>
        <v>99.06128711977617</v>
      </c>
      <c r="F53" s="4"/>
      <c r="G53" s="4"/>
    </row>
    <row r="54" spans="1:7" s="1" customFormat="1" ht="12.75">
      <c r="A54" s="30" t="s">
        <v>22</v>
      </c>
      <c r="B54" s="34" t="s">
        <v>76</v>
      </c>
      <c r="C54" s="109">
        <f>C55</f>
        <v>2601.4</v>
      </c>
      <c r="D54" s="109">
        <f>D55</f>
        <v>2579</v>
      </c>
      <c r="E54" s="70">
        <f t="shared" si="0"/>
        <v>99.13892519412624</v>
      </c>
      <c r="F54" s="4"/>
      <c r="G54" s="4"/>
    </row>
    <row r="55" spans="1:7" s="1" customFormat="1" ht="22.5">
      <c r="A55" s="30" t="s">
        <v>177</v>
      </c>
      <c r="B55" s="34" t="s">
        <v>86</v>
      </c>
      <c r="C55" s="109">
        <f>C56+C57</f>
        <v>2601.4</v>
      </c>
      <c r="D55" s="109">
        <f>D56+D57</f>
        <v>2579</v>
      </c>
      <c r="E55" s="70">
        <f t="shared" si="0"/>
        <v>99.13892519412624</v>
      </c>
      <c r="F55" s="4"/>
      <c r="G55" s="4"/>
    </row>
    <row r="56" spans="1:7" s="1" customFormat="1" ht="24" customHeight="1">
      <c r="A56" s="30" t="s">
        <v>63</v>
      </c>
      <c r="B56" s="34" t="s">
        <v>80</v>
      </c>
      <c r="C56" s="109">
        <v>2594.5</v>
      </c>
      <c r="D56" s="109">
        <v>2579</v>
      </c>
      <c r="E56" s="70">
        <f t="shared" si="0"/>
        <v>99.40258238581615</v>
      </c>
      <c r="F56" s="4"/>
      <c r="G56" s="4"/>
    </row>
    <row r="57" spans="1:7" s="1" customFormat="1" ht="33.75">
      <c r="A57" s="30" t="s">
        <v>85</v>
      </c>
      <c r="B57" s="34" t="s">
        <v>81</v>
      </c>
      <c r="C57" s="109">
        <v>6.9</v>
      </c>
      <c r="D57" s="109">
        <v>0</v>
      </c>
      <c r="E57" s="70">
        <f t="shared" si="0"/>
        <v>0</v>
      </c>
      <c r="F57" s="4"/>
      <c r="G57" s="4"/>
    </row>
    <row r="58" spans="1:7" s="1" customFormat="1" ht="23.25" customHeight="1">
      <c r="A58" s="30" t="s">
        <v>23</v>
      </c>
      <c r="B58" s="34" t="s">
        <v>28</v>
      </c>
      <c r="C58" s="109">
        <f>C59</f>
        <v>11801.3</v>
      </c>
      <c r="D58" s="109">
        <f>D59</f>
        <v>11688.5</v>
      </c>
      <c r="E58" s="70">
        <f t="shared" si="0"/>
        <v>99.04417309957378</v>
      </c>
      <c r="F58" s="4"/>
      <c r="G58" s="4"/>
    </row>
    <row r="59" spans="1:7" s="1" customFormat="1" ht="22.5">
      <c r="A59" s="30" t="s">
        <v>178</v>
      </c>
      <c r="B59" s="34" t="s">
        <v>87</v>
      </c>
      <c r="C59" s="109">
        <f>C60+C61</f>
        <v>11801.3</v>
      </c>
      <c r="D59" s="109">
        <f>D60+D61</f>
        <v>11688.5</v>
      </c>
      <c r="E59" s="70">
        <f t="shared" si="0"/>
        <v>99.04417309957378</v>
      </c>
      <c r="F59" s="4"/>
      <c r="G59" s="4"/>
    </row>
    <row r="60" spans="1:7" s="1" customFormat="1" ht="12.75" customHeight="1">
      <c r="A60" s="63" t="s">
        <v>29</v>
      </c>
      <c r="B60" s="34" t="s">
        <v>82</v>
      </c>
      <c r="C60" s="109">
        <v>7554.4</v>
      </c>
      <c r="D60" s="109">
        <v>7459.4</v>
      </c>
      <c r="E60" s="70">
        <f t="shared" si="0"/>
        <v>98.74245472837022</v>
      </c>
      <c r="F60" s="4"/>
      <c r="G60" s="4"/>
    </row>
    <row r="61" spans="1:7" s="1" customFormat="1" ht="10.5" customHeight="1">
      <c r="A61" s="63" t="s">
        <v>64</v>
      </c>
      <c r="B61" s="34" t="s">
        <v>83</v>
      </c>
      <c r="C61" s="79">
        <v>4246.9</v>
      </c>
      <c r="D61" s="79">
        <v>4229.1</v>
      </c>
      <c r="E61" s="70">
        <f t="shared" si="0"/>
        <v>99.5808707527844</v>
      </c>
      <c r="F61" s="4"/>
      <c r="G61" s="4"/>
    </row>
    <row r="62" spans="1:7" s="1" customFormat="1" ht="51.75" customHeight="1" hidden="1">
      <c r="A62" s="33" t="s">
        <v>31</v>
      </c>
      <c r="B62" s="24" t="s">
        <v>30</v>
      </c>
      <c r="C62" s="32">
        <v>0</v>
      </c>
      <c r="D62" s="67"/>
      <c r="E62" s="61"/>
      <c r="F62" s="4"/>
      <c r="G62" s="4"/>
    </row>
    <row r="63" spans="1:7" ht="45" hidden="1">
      <c r="A63" s="33" t="s">
        <v>65</v>
      </c>
      <c r="B63" s="34" t="s">
        <v>84</v>
      </c>
      <c r="C63" s="32">
        <v>0</v>
      </c>
      <c r="D63" s="67"/>
      <c r="E63" s="61"/>
      <c r="F63" s="5"/>
      <c r="G63" s="5"/>
    </row>
    <row r="64" spans="1:7" ht="32.25" hidden="1">
      <c r="A64" s="23" t="s">
        <v>91</v>
      </c>
      <c r="B64" s="24" t="s">
        <v>92</v>
      </c>
      <c r="C64" s="32">
        <v>0</v>
      </c>
      <c r="D64" s="67"/>
      <c r="E64" s="61"/>
      <c r="F64" s="5"/>
      <c r="G64" s="5"/>
    </row>
    <row r="65" spans="1:7" ht="48.75" customHeight="1" hidden="1">
      <c r="A65" s="23" t="s">
        <v>93</v>
      </c>
      <c r="B65" s="24" t="s">
        <v>94</v>
      </c>
      <c r="C65" s="32">
        <v>0</v>
      </c>
      <c r="D65" s="67"/>
      <c r="E65" s="61"/>
      <c r="F65" s="5"/>
      <c r="G65" s="5"/>
    </row>
    <row r="66" spans="1:7" ht="22.5" hidden="1">
      <c r="A66" s="30" t="s">
        <v>95</v>
      </c>
      <c r="B66" s="34" t="s">
        <v>96</v>
      </c>
      <c r="C66" s="32">
        <v>0</v>
      </c>
      <c r="D66" s="67"/>
      <c r="E66" s="61"/>
      <c r="F66" s="5"/>
      <c r="G66" s="5"/>
    </row>
    <row r="67" spans="1:7" ht="22.5" hidden="1">
      <c r="A67" s="30" t="s">
        <v>97</v>
      </c>
      <c r="B67" s="34" t="s">
        <v>98</v>
      </c>
      <c r="C67" s="32">
        <v>0</v>
      </c>
      <c r="D67" s="67"/>
      <c r="E67" s="61"/>
      <c r="F67" s="5"/>
      <c r="G67" s="5"/>
    </row>
    <row r="68" spans="1:7" ht="12.75" hidden="1">
      <c r="A68" s="12"/>
      <c r="B68" s="13"/>
      <c r="C68" s="9"/>
      <c r="D68" s="17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3">
      <selection activeCell="I29" sqref="I29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7" t="s">
        <v>328</v>
      </c>
      <c r="B3" s="148"/>
      <c r="C3" s="148"/>
      <c r="D3" s="148"/>
      <c r="E3" s="148"/>
      <c r="F3" s="148"/>
      <c r="G3" s="148"/>
      <c r="H3" s="148"/>
      <c r="I3" s="148"/>
    </row>
    <row r="4" spans="1:9" ht="24.75" customHeight="1">
      <c r="A4" s="148"/>
      <c r="B4" s="148"/>
      <c r="C4" s="148"/>
      <c r="D4" s="148"/>
      <c r="E4" s="148"/>
      <c r="F4" s="148"/>
      <c r="G4" s="148"/>
      <c r="H4" s="148"/>
      <c r="I4" s="148"/>
    </row>
    <row r="7" spans="1:9" ht="24">
      <c r="A7" s="149" t="s">
        <v>135</v>
      </c>
      <c r="B7" s="152" t="s">
        <v>136</v>
      </c>
      <c r="C7" s="152"/>
      <c r="D7" s="152"/>
      <c r="E7" s="153" t="s">
        <v>137</v>
      </c>
      <c r="F7" s="153"/>
      <c r="G7" s="153"/>
      <c r="H7" s="55" t="s">
        <v>138</v>
      </c>
      <c r="I7" s="154" t="s">
        <v>327</v>
      </c>
    </row>
    <row r="8" spans="1:9" ht="12.75">
      <c r="A8" s="150"/>
      <c r="B8" s="152"/>
      <c r="C8" s="152"/>
      <c r="D8" s="152"/>
      <c r="E8" s="155" t="s">
        <v>139</v>
      </c>
      <c r="F8" s="155"/>
      <c r="G8" s="155"/>
      <c r="H8" s="57"/>
      <c r="I8" s="154"/>
    </row>
    <row r="9" spans="1:9" ht="24">
      <c r="A9" s="151"/>
      <c r="B9" s="152"/>
      <c r="C9" s="152"/>
      <c r="D9" s="152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23" t="s">
        <v>149</v>
      </c>
      <c r="B10" s="141" t="s">
        <v>107</v>
      </c>
      <c r="C10" s="141"/>
      <c r="D10" s="141"/>
      <c r="E10" s="127" t="s">
        <v>106</v>
      </c>
      <c r="F10" s="127" t="s">
        <v>251</v>
      </c>
      <c r="G10" s="132" t="s">
        <v>158</v>
      </c>
      <c r="H10" s="40" t="s">
        <v>144</v>
      </c>
      <c r="I10" s="40" t="s">
        <v>144</v>
      </c>
    </row>
    <row r="11" spans="1:9" ht="12.75" customHeight="1">
      <c r="A11" s="124"/>
      <c r="B11" s="142" t="s">
        <v>145</v>
      </c>
      <c r="C11" s="142"/>
      <c r="D11" s="142"/>
      <c r="E11" s="128"/>
      <c r="F11" s="128"/>
      <c r="G11" s="129"/>
      <c r="H11" s="53">
        <v>1</v>
      </c>
      <c r="I11" s="89">
        <v>1</v>
      </c>
    </row>
    <row r="12" spans="1:9" ht="12.75">
      <c r="A12" s="124"/>
      <c r="B12" s="142" t="s">
        <v>146</v>
      </c>
      <c r="C12" s="142"/>
      <c r="D12" s="142"/>
      <c r="E12" s="128"/>
      <c r="F12" s="128"/>
      <c r="G12" s="129"/>
      <c r="H12" s="40" t="s">
        <v>144</v>
      </c>
      <c r="I12" s="90">
        <f>I13</f>
        <v>1221416.81</v>
      </c>
    </row>
    <row r="13" spans="1:9" ht="12.75">
      <c r="A13" s="124"/>
      <c r="B13" s="142" t="s">
        <v>147</v>
      </c>
      <c r="C13" s="142"/>
      <c r="D13" s="142"/>
      <c r="E13" s="128"/>
      <c r="F13" s="128"/>
      <c r="G13" s="129"/>
      <c r="H13" s="40" t="s">
        <v>144</v>
      </c>
      <c r="I13" s="90">
        <f>I14+I15</f>
        <v>1221416.81</v>
      </c>
    </row>
    <row r="14" spans="1:9" ht="12.75">
      <c r="A14" s="124"/>
      <c r="B14" s="143" t="s">
        <v>148</v>
      </c>
      <c r="C14" s="143"/>
      <c r="D14" s="143"/>
      <c r="E14" s="128"/>
      <c r="F14" s="128"/>
      <c r="G14" s="130"/>
      <c r="H14" s="40" t="s">
        <v>144</v>
      </c>
      <c r="I14" s="90">
        <v>941770.48</v>
      </c>
    </row>
    <row r="15" spans="1:9" ht="12.75">
      <c r="A15" s="124"/>
      <c r="B15" s="137" t="s">
        <v>252</v>
      </c>
      <c r="C15" s="138"/>
      <c r="D15" s="139"/>
      <c r="E15" s="140"/>
      <c r="F15" s="140"/>
      <c r="G15" s="98" t="s">
        <v>253</v>
      </c>
      <c r="H15" s="40" t="s">
        <v>144</v>
      </c>
      <c r="I15" s="90">
        <v>279646.33</v>
      </c>
    </row>
    <row r="16" spans="1:9" ht="12.75">
      <c r="A16" s="125"/>
      <c r="B16" s="143" t="s">
        <v>150</v>
      </c>
      <c r="C16" s="143"/>
      <c r="D16" s="143"/>
      <c r="E16" s="127" t="s">
        <v>109</v>
      </c>
      <c r="F16" s="127" t="s">
        <v>303</v>
      </c>
      <c r="G16" s="131" t="s">
        <v>158</v>
      </c>
      <c r="H16" s="40" t="s">
        <v>318</v>
      </c>
      <c r="I16" s="90" t="s">
        <v>318</v>
      </c>
    </row>
    <row r="17" spans="1:9" ht="12.75">
      <c r="A17" s="125"/>
      <c r="B17" s="142" t="s">
        <v>145</v>
      </c>
      <c r="C17" s="142"/>
      <c r="D17" s="142"/>
      <c r="E17" s="128"/>
      <c r="F17" s="128"/>
      <c r="G17" s="131"/>
      <c r="H17" s="40" t="s">
        <v>319</v>
      </c>
      <c r="I17" s="90">
        <v>0</v>
      </c>
    </row>
    <row r="18" spans="1:9" ht="12.75">
      <c r="A18" s="125"/>
      <c r="B18" s="142" t="s">
        <v>146</v>
      </c>
      <c r="C18" s="142"/>
      <c r="D18" s="142"/>
      <c r="E18" s="129"/>
      <c r="F18" s="129"/>
      <c r="G18" s="129"/>
      <c r="H18" s="40" t="s">
        <v>318</v>
      </c>
      <c r="I18" s="90">
        <v>0</v>
      </c>
    </row>
    <row r="19" spans="1:9" ht="12.75">
      <c r="A19" s="125"/>
      <c r="B19" s="142" t="s">
        <v>146</v>
      </c>
      <c r="C19" s="142"/>
      <c r="D19" s="142"/>
      <c r="E19" s="129"/>
      <c r="F19" s="129"/>
      <c r="G19" s="129"/>
      <c r="H19" s="40" t="s">
        <v>318</v>
      </c>
      <c r="I19" s="90">
        <v>0</v>
      </c>
    </row>
    <row r="20" spans="1:9" ht="12.75">
      <c r="A20" s="125"/>
      <c r="B20" s="143" t="s">
        <v>148</v>
      </c>
      <c r="C20" s="143"/>
      <c r="D20" s="143"/>
      <c r="E20" s="129"/>
      <c r="F20" s="129"/>
      <c r="G20" s="129"/>
      <c r="H20" s="40" t="s">
        <v>318</v>
      </c>
      <c r="I20" s="90">
        <v>0</v>
      </c>
    </row>
    <row r="21" spans="1:9" ht="12.75">
      <c r="A21" s="126"/>
      <c r="B21" s="137" t="s">
        <v>252</v>
      </c>
      <c r="C21" s="138"/>
      <c r="D21" s="139"/>
      <c r="E21" s="130"/>
      <c r="F21" s="130"/>
      <c r="G21" s="98" t="s">
        <v>253</v>
      </c>
      <c r="H21" s="40" t="s">
        <v>318</v>
      </c>
      <c r="I21" s="90">
        <v>0</v>
      </c>
    </row>
    <row r="22" spans="1:9" ht="12.75" customHeight="1">
      <c r="A22" s="166" t="s">
        <v>151</v>
      </c>
      <c r="B22" s="143" t="s">
        <v>152</v>
      </c>
      <c r="C22" s="143"/>
      <c r="D22" s="143"/>
      <c r="E22" s="127" t="s">
        <v>113</v>
      </c>
      <c r="F22" s="127" t="s">
        <v>254</v>
      </c>
      <c r="G22" s="132" t="s">
        <v>158</v>
      </c>
      <c r="H22" s="40" t="s">
        <v>144</v>
      </c>
      <c r="I22" s="91" t="s">
        <v>144</v>
      </c>
    </row>
    <row r="23" spans="1:9" ht="12.75">
      <c r="A23" s="167"/>
      <c r="B23" s="142" t="s">
        <v>145</v>
      </c>
      <c r="C23" s="142"/>
      <c r="D23" s="142"/>
      <c r="E23" s="128"/>
      <c r="F23" s="128"/>
      <c r="G23" s="145"/>
      <c r="H23" s="49">
        <v>1</v>
      </c>
      <c r="I23" s="89">
        <v>1</v>
      </c>
    </row>
    <row r="24" spans="1:9" ht="12.75">
      <c r="A24" s="167"/>
      <c r="B24" s="142" t="s">
        <v>146</v>
      </c>
      <c r="C24" s="142"/>
      <c r="D24" s="142"/>
      <c r="E24" s="128"/>
      <c r="F24" s="128"/>
      <c r="G24" s="145"/>
      <c r="H24" s="40" t="s">
        <v>144</v>
      </c>
      <c r="I24" s="90">
        <f>I25</f>
        <v>1221264.55</v>
      </c>
    </row>
    <row r="25" spans="1:9" ht="12.75">
      <c r="A25" s="167"/>
      <c r="B25" s="142" t="s">
        <v>147</v>
      </c>
      <c r="C25" s="142"/>
      <c r="D25" s="142"/>
      <c r="E25" s="128"/>
      <c r="F25" s="128"/>
      <c r="G25" s="145"/>
      <c r="H25" s="40" t="s">
        <v>144</v>
      </c>
      <c r="I25" s="90">
        <f>I26+I27</f>
        <v>1221264.55</v>
      </c>
    </row>
    <row r="26" spans="1:9" ht="12.75">
      <c r="A26" s="167"/>
      <c r="B26" s="143" t="s">
        <v>148</v>
      </c>
      <c r="C26" s="143"/>
      <c r="D26" s="143"/>
      <c r="E26" s="128"/>
      <c r="F26" s="128"/>
      <c r="G26" s="146"/>
      <c r="H26" s="40" t="s">
        <v>144</v>
      </c>
      <c r="I26" s="90">
        <v>941650.86</v>
      </c>
    </row>
    <row r="27" spans="1:9" ht="12.75">
      <c r="A27" s="167"/>
      <c r="B27" s="137" t="s">
        <v>252</v>
      </c>
      <c r="C27" s="138"/>
      <c r="D27" s="139"/>
      <c r="E27" s="140"/>
      <c r="F27" s="140"/>
      <c r="G27" s="97">
        <v>129</v>
      </c>
      <c r="H27" s="40" t="s">
        <v>144</v>
      </c>
      <c r="I27" s="90">
        <v>279613.69</v>
      </c>
    </row>
    <row r="28" spans="1:9" ht="12.75">
      <c r="A28" s="167"/>
      <c r="B28" s="143" t="s">
        <v>150</v>
      </c>
      <c r="C28" s="143"/>
      <c r="D28" s="143"/>
      <c r="E28" s="127" t="s">
        <v>113</v>
      </c>
      <c r="F28" s="127" t="s">
        <v>255</v>
      </c>
      <c r="G28" s="132" t="s">
        <v>158</v>
      </c>
      <c r="H28" s="40" t="s">
        <v>144</v>
      </c>
      <c r="I28" s="91" t="s">
        <v>144</v>
      </c>
    </row>
    <row r="29" spans="1:9" ht="12.75">
      <c r="A29" s="167"/>
      <c r="B29" s="143" t="s">
        <v>150</v>
      </c>
      <c r="C29" s="143"/>
      <c r="D29" s="143"/>
      <c r="E29" s="128"/>
      <c r="F29" s="128"/>
      <c r="G29" s="145"/>
      <c r="H29" s="89">
        <v>11</v>
      </c>
      <c r="I29" s="92">
        <v>12</v>
      </c>
    </row>
    <row r="30" spans="1:9" ht="12.75">
      <c r="A30" s="167"/>
      <c r="B30" s="142" t="s">
        <v>146</v>
      </c>
      <c r="C30" s="142"/>
      <c r="D30" s="142"/>
      <c r="E30" s="128"/>
      <c r="F30" s="128"/>
      <c r="G30" s="145"/>
      <c r="H30" s="40" t="s">
        <v>144</v>
      </c>
      <c r="I30" s="90">
        <f>I31</f>
        <v>8428128.62</v>
      </c>
    </row>
    <row r="31" spans="1:9" ht="12.75">
      <c r="A31" s="167"/>
      <c r="B31" s="142" t="s">
        <v>147</v>
      </c>
      <c r="C31" s="142"/>
      <c r="D31" s="142"/>
      <c r="E31" s="128"/>
      <c r="F31" s="128"/>
      <c r="G31" s="145"/>
      <c r="H31" s="40" t="s">
        <v>144</v>
      </c>
      <c r="I31" s="90">
        <f>I32+I33</f>
        <v>8428128.62</v>
      </c>
    </row>
    <row r="32" spans="1:9" ht="12.75">
      <c r="A32" s="167"/>
      <c r="B32" s="143" t="s">
        <v>148</v>
      </c>
      <c r="C32" s="143"/>
      <c r="D32" s="143"/>
      <c r="E32" s="128"/>
      <c r="F32" s="128"/>
      <c r="G32" s="146"/>
      <c r="H32" s="40" t="s">
        <v>144</v>
      </c>
      <c r="I32" s="90">
        <v>6499675.3</v>
      </c>
    </row>
    <row r="33" spans="1:9" ht="12.75">
      <c r="A33" s="167"/>
      <c r="B33" s="137" t="s">
        <v>252</v>
      </c>
      <c r="C33" s="138"/>
      <c r="D33" s="139"/>
      <c r="E33" s="140"/>
      <c r="F33" s="140"/>
      <c r="G33" s="97">
        <v>129</v>
      </c>
      <c r="H33" s="40" t="s">
        <v>144</v>
      </c>
      <c r="I33" s="90">
        <v>1928453.32</v>
      </c>
    </row>
    <row r="34" spans="1:9" ht="12.75">
      <c r="A34" s="167"/>
      <c r="B34" s="156" t="s">
        <v>153</v>
      </c>
      <c r="C34" s="157"/>
      <c r="D34" s="158"/>
      <c r="E34" s="127" t="s">
        <v>113</v>
      </c>
      <c r="F34" s="132" t="s">
        <v>256</v>
      </c>
      <c r="G34" s="132" t="s">
        <v>158</v>
      </c>
      <c r="H34" s="165">
        <v>3</v>
      </c>
      <c r="I34" s="144">
        <v>3</v>
      </c>
    </row>
    <row r="35" spans="1:9" ht="12.75">
      <c r="A35" s="167"/>
      <c r="B35" s="159"/>
      <c r="C35" s="160"/>
      <c r="D35" s="161"/>
      <c r="E35" s="128"/>
      <c r="F35" s="131"/>
      <c r="G35" s="131"/>
      <c r="H35" s="165"/>
      <c r="I35" s="144"/>
    </row>
    <row r="36" spans="1:9" ht="19.5" customHeight="1">
      <c r="A36" s="167"/>
      <c r="B36" s="162"/>
      <c r="C36" s="163"/>
      <c r="D36" s="164"/>
      <c r="E36" s="128"/>
      <c r="F36" s="131"/>
      <c r="G36" s="131"/>
      <c r="H36" s="165"/>
      <c r="I36" s="144"/>
    </row>
    <row r="37" spans="1:9" ht="12.75">
      <c r="A37" s="167"/>
      <c r="B37" s="142" t="s">
        <v>146</v>
      </c>
      <c r="C37" s="142"/>
      <c r="D37" s="142"/>
      <c r="E37" s="128"/>
      <c r="F37" s="131"/>
      <c r="G37" s="133"/>
      <c r="H37" s="40" t="s">
        <v>144</v>
      </c>
      <c r="I37" s="90">
        <f>I38</f>
        <v>2397885.4699999997</v>
      </c>
    </row>
    <row r="38" spans="1:9" ht="12.75">
      <c r="A38" s="167"/>
      <c r="B38" s="142" t="s">
        <v>147</v>
      </c>
      <c r="C38" s="142"/>
      <c r="D38" s="142"/>
      <c r="E38" s="128"/>
      <c r="F38" s="131"/>
      <c r="G38" s="133"/>
      <c r="H38" s="40" t="s">
        <v>144</v>
      </c>
      <c r="I38" s="90">
        <f>I39+I40</f>
        <v>2397885.4699999997</v>
      </c>
    </row>
    <row r="39" spans="1:9" ht="12.75">
      <c r="A39" s="167"/>
      <c r="B39" s="143" t="s">
        <v>148</v>
      </c>
      <c r="C39" s="143"/>
      <c r="D39" s="143"/>
      <c r="E39" s="128"/>
      <c r="F39" s="131"/>
      <c r="G39" s="134"/>
      <c r="H39" s="40" t="s">
        <v>144</v>
      </c>
      <c r="I39" s="90">
        <v>1846934.46</v>
      </c>
    </row>
    <row r="40" spans="1:9" ht="12.75">
      <c r="A40" s="168"/>
      <c r="B40" s="137" t="s">
        <v>252</v>
      </c>
      <c r="C40" s="138"/>
      <c r="D40" s="139"/>
      <c r="E40" s="140"/>
      <c r="F40" s="135"/>
      <c r="G40" s="98" t="s">
        <v>253</v>
      </c>
      <c r="H40" s="40" t="s">
        <v>144</v>
      </c>
      <c r="I40" s="90">
        <v>550951.01</v>
      </c>
    </row>
    <row r="41" spans="1:9" ht="12.75" customHeight="1">
      <c r="A41" s="123" t="s">
        <v>154</v>
      </c>
      <c r="B41" s="142" t="s">
        <v>145</v>
      </c>
      <c r="C41" s="142"/>
      <c r="D41" s="142"/>
      <c r="E41" s="127" t="s">
        <v>117</v>
      </c>
      <c r="F41" s="127" t="s">
        <v>257</v>
      </c>
      <c r="G41" s="132" t="s">
        <v>156</v>
      </c>
      <c r="H41" s="49">
        <v>9</v>
      </c>
      <c r="I41" s="92">
        <v>8</v>
      </c>
    </row>
    <row r="42" spans="1:9" ht="12.75">
      <c r="A42" s="124"/>
      <c r="B42" s="142" t="s">
        <v>146</v>
      </c>
      <c r="C42" s="142"/>
      <c r="D42" s="142"/>
      <c r="E42" s="128"/>
      <c r="F42" s="128"/>
      <c r="G42" s="129"/>
      <c r="H42" s="40" t="s">
        <v>144</v>
      </c>
      <c r="I42" s="90">
        <f>I43</f>
        <v>6008028.82</v>
      </c>
    </row>
    <row r="43" spans="1:9" ht="12.75">
      <c r="A43" s="124"/>
      <c r="B43" s="142" t="s">
        <v>147</v>
      </c>
      <c r="C43" s="142"/>
      <c r="D43" s="142"/>
      <c r="E43" s="128"/>
      <c r="F43" s="128"/>
      <c r="G43" s="129"/>
      <c r="H43" s="40" t="s">
        <v>144</v>
      </c>
      <c r="I43" s="90">
        <f>I44+I45</f>
        <v>6008028.82</v>
      </c>
    </row>
    <row r="44" spans="1:9" ht="12.75">
      <c r="A44" s="124"/>
      <c r="B44" s="143" t="s">
        <v>148</v>
      </c>
      <c r="C44" s="143"/>
      <c r="D44" s="143"/>
      <c r="E44" s="128"/>
      <c r="F44" s="128"/>
      <c r="G44" s="130"/>
      <c r="H44" s="40" t="s">
        <v>144</v>
      </c>
      <c r="I44" s="90">
        <v>4649613</v>
      </c>
    </row>
    <row r="45" spans="1:9" ht="12.75">
      <c r="A45" s="136"/>
      <c r="B45" s="137" t="s">
        <v>252</v>
      </c>
      <c r="C45" s="138"/>
      <c r="D45" s="139"/>
      <c r="E45" s="140"/>
      <c r="F45" s="140"/>
      <c r="G45" s="105">
        <v>119</v>
      </c>
      <c r="H45" s="103" t="s">
        <v>144</v>
      </c>
      <c r="I45" s="104">
        <v>1358415.82</v>
      </c>
    </row>
    <row r="46" spans="1:9" ht="12.75">
      <c r="A46" s="96"/>
      <c r="B46" s="99"/>
      <c r="C46" s="99"/>
      <c r="D46" s="99"/>
      <c r="E46" s="100"/>
      <c r="F46" s="100"/>
      <c r="G46" s="100"/>
      <c r="H46" s="101"/>
      <c r="I46" s="102"/>
    </row>
  </sheetData>
  <sheetProtection/>
  <mergeCells count="63">
    <mergeCell ref="E10:E15"/>
    <mergeCell ref="F10:F15"/>
    <mergeCell ref="B27:D27"/>
    <mergeCell ref="E22:E27"/>
    <mergeCell ref="F22:F27"/>
    <mergeCell ref="A22:A40"/>
    <mergeCell ref="B40:D40"/>
    <mergeCell ref="E34:E40"/>
    <mergeCell ref="B30:D30"/>
    <mergeCell ref="B18:D18"/>
    <mergeCell ref="B33:D33"/>
    <mergeCell ref="B26:D26"/>
    <mergeCell ref="B20:D20"/>
    <mergeCell ref="B21:D21"/>
    <mergeCell ref="B15:D15"/>
    <mergeCell ref="B38:D38"/>
    <mergeCell ref="G10:G14"/>
    <mergeCell ref="B39:D39"/>
    <mergeCell ref="B31:D31"/>
    <mergeCell ref="B32:D32"/>
    <mergeCell ref="B34:D36"/>
    <mergeCell ref="H34:H36"/>
    <mergeCell ref="B28:D28"/>
    <mergeCell ref="B29:D29"/>
    <mergeCell ref="B24:D24"/>
    <mergeCell ref="B25:D25"/>
    <mergeCell ref="G28:G32"/>
    <mergeCell ref="G22:G26"/>
    <mergeCell ref="A3:I4"/>
    <mergeCell ref="A7:A9"/>
    <mergeCell ref="B7:D9"/>
    <mergeCell ref="E7:G7"/>
    <mergeCell ref="I7:I8"/>
    <mergeCell ref="E8:G8"/>
    <mergeCell ref="B16:D16"/>
    <mergeCell ref="B17:D17"/>
    <mergeCell ref="I34:I36"/>
    <mergeCell ref="B37:D37"/>
    <mergeCell ref="F41:F45"/>
    <mergeCell ref="B41:D41"/>
    <mergeCell ref="B42:D42"/>
    <mergeCell ref="B43:D43"/>
    <mergeCell ref="B44:D44"/>
    <mergeCell ref="B10:D10"/>
    <mergeCell ref="B11:D11"/>
    <mergeCell ref="B12:D12"/>
    <mergeCell ref="B13:D13"/>
    <mergeCell ref="E28:E33"/>
    <mergeCell ref="F28:F33"/>
    <mergeCell ref="B19:D19"/>
    <mergeCell ref="B14:D14"/>
    <mergeCell ref="B22:D22"/>
    <mergeCell ref="B23:D23"/>
    <mergeCell ref="A10:A21"/>
    <mergeCell ref="E16:E21"/>
    <mergeCell ref="F16:F21"/>
    <mergeCell ref="G16:G20"/>
    <mergeCell ref="G41:G44"/>
    <mergeCell ref="G34:G39"/>
    <mergeCell ref="F34:F40"/>
    <mergeCell ref="A41:A45"/>
    <mergeCell ref="B45:D45"/>
    <mergeCell ref="E41:E4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00">
      <selection activeCell="E121" sqref="E121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9" t="s">
        <v>325</v>
      </c>
      <c r="B1" s="169"/>
      <c r="C1" s="169"/>
      <c r="D1" s="169"/>
      <c r="E1" s="169"/>
      <c r="F1" s="169"/>
      <c r="G1" s="169"/>
    </row>
    <row r="2" spans="1:7" ht="15.75">
      <c r="A2" s="169" t="s">
        <v>236</v>
      </c>
      <c r="B2" s="169"/>
      <c r="C2" s="169"/>
      <c r="D2" s="169"/>
      <c r="E2" s="169"/>
      <c r="F2" s="169"/>
      <c r="G2" s="169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215</v>
      </c>
      <c r="F4" s="60" t="s">
        <v>217</v>
      </c>
      <c r="G4" s="60" t="s">
        <v>89</v>
      </c>
    </row>
    <row r="5" spans="1:7" s="71" customFormat="1" ht="21.75">
      <c r="A5" s="85" t="s">
        <v>179</v>
      </c>
      <c r="B5" s="44"/>
      <c r="C5" s="44"/>
      <c r="D5" s="44"/>
      <c r="E5" s="119">
        <f>E6+E41+E45+E52+E76+E80+E88+E97+E101</f>
        <v>134756.3</v>
      </c>
      <c r="F5" s="119">
        <f>F6+F41+F45+F52+F76+F80+F88+F97+F101</f>
        <v>131420.39999999997</v>
      </c>
      <c r="G5" s="78">
        <f>F5/E5*100</f>
        <v>97.5244942165969</v>
      </c>
    </row>
    <row r="6" spans="1:7" ht="15" customHeight="1">
      <c r="A6" s="23" t="s">
        <v>103</v>
      </c>
      <c r="B6" s="25" t="s">
        <v>104</v>
      </c>
      <c r="C6" s="26"/>
      <c r="D6" s="27"/>
      <c r="E6" s="119">
        <f>E7+E19+E22</f>
        <v>25888.2</v>
      </c>
      <c r="F6" s="119">
        <f>F7+F19+F22</f>
        <v>24017.000000000004</v>
      </c>
      <c r="G6" s="78">
        <f>F6/E6*100</f>
        <v>92.77199650806159</v>
      </c>
    </row>
    <row r="7" spans="1:7" ht="25.5" customHeight="1">
      <c r="A7" s="28" t="s">
        <v>112</v>
      </c>
      <c r="B7" s="25" t="s">
        <v>113</v>
      </c>
      <c r="C7" s="29"/>
      <c r="D7" s="29"/>
      <c r="E7" s="119">
        <f>E8+E10+E14+E16</f>
        <v>15670.2</v>
      </c>
      <c r="F7" s="119">
        <f>F8+F10+F14+F16</f>
        <v>14087.800000000003</v>
      </c>
      <c r="G7" s="80">
        <f aca="true" t="shared" si="0" ref="G7:G56">F7/E7%</f>
        <v>89.90185192275787</v>
      </c>
    </row>
    <row r="8" spans="1:7" s="59" customFormat="1" ht="27" customHeight="1">
      <c r="A8" s="30" t="s">
        <v>180</v>
      </c>
      <c r="B8" s="29" t="s">
        <v>113</v>
      </c>
      <c r="C8" s="29" t="s">
        <v>254</v>
      </c>
      <c r="D8" s="81"/>
      <c r="E8" s="32">
        <f>E9</f>
        <v>1223.4</v>
      </c>
      <c r="F8" s="32">
        <f>F9</f>
        <v>1221.3000000000002</v>
      </c>
      <c r="G8" s="68">
        <f t="shared" si="0"/>
        <v>99.82834722903384</v>
      </c>
    </row>
    <row r="9" spans="1:7" ht="23.25" customHeight="1">
      <c r="A9" s="33" t="s">
        <v>159</v>
      </c>
      <c r="B9" s="29" t="s">
        <v>113</v>
      </c>
      <c r="C9" s="29" t="s">
        <v>254</v>
      </c>
      <c r="D9" s="27">
        <v>100</v>
      </c>
      <c r="E9" s="32">
        <v>1223.4</v>
      </c>
      <c r="F9" s="32">
        <f>941.7+279.6</f>
        <v>1221.3000000000002</v>
      </c>
      <c r="G9" s="68">
        <f t="shared" si="0"/>
        <v>99.82834722903384</v>
      </c>
    </row>
    <row r="10" spans="1:7" s="59" customFormat="1" ht="24" customHeight="1">
      <c r="A10" s="33" t="s">
        <v>181</v>
      </c>
      <c r="B10" s="29" t="s">
        <v>113</v>
      </c>
      <c r="C10" s="29" t="s">
        <v>255</v>
      </c>
      <c r="D10" s="27"/>
      <c r="E10" s="32">
        <f>E11+E12+E13</f>
        <v>11845.400000000001</v>
      </c>
      <c r="F10" s="32">
        <f>F11+F12+F13</f>
        <v>10287.500000000002</v>
      </c>
      <c r="G10" s="68">
        <f t="shared" si="0"/>
        <v>86.84805916220644</v>
      </c>
    </row>
    <row r="11" spans="1:7" s="59" customFormat="1" ht="25.5" customHeight="1">
      <c r="A11" s="30" t="s">
        <v>159</v>
      </c>
      <c r="B11" s="29" t="s">
        <v>113</v>
      </c>
      <c r="C11" s="29" t="s">
        <v>255</v>
      </c>
      <c r="D11" s="36">
        <v>100</v>
      </c>
      <c r="E11" s="32">
        <v>9615.7</v>
      </c>
      <c r="F11" s="32">
        <f>6499.7+1928.5</f>
        <v>8428.2</v>
      </c>
      <c r="G11" s="68">
        <f t="shared" si="0"/>
        <v>87.65040506671382</v>
      </c>
    </row>
    <row r="12" spans="1:7" ht="15" customHeight="1">
      <c r="A12" s="33" t="s">
        <v>315</v>
      </c>
      <c r="B12" s="29" t="s">
        <v>113</v>
      </c>
      <c r="C12" s="29" t="s">
        <v>255</v>
      </c>
      <c r="D12" s="36">
        <v>200</v>
      </c>
      <c r="E12" s="32">
        <v>2172.7</v>
      </c>
      <c r="F12" s="32">
        <v>1812.1</v>
      </c>
      <c r="G12" s="68">
        <f t="shared" si="0"/>
        <v>83.40313895153497</v>
      </c>
    </row>
    <row r="13" spans="1:7" ht="15.75" customHeight="1">
      <c r="A13" s="35" t="s">
        <v>160</v>
      </c>
      <c r="B13" s="29" t="s">
        <v>113</v>
      </c>
      <c r="C13" s="29" t="s">
        <v>255</v>
      </c>
      <c r="D13" s="36">
        <v>800</v>
      </c>
      <c r="E13" s="32">
        <f>33+20+4</f>
        <v>57</v>
      </c>
      <c r="F13" s="32">
        <f>32.7+3.5+11</f>
        <v>47.2</v>
      </c>
      <c r="G13" s="68">
        <f t="shared" si="0"/>
        <v>82.80701754385966</v>
      </c>
    </row>
    <row r="14" spans="1:7" ht="22.5">
      <c r="A14" s="30" t="s">
        <v>182</v>
      </c>
      <c r="B14" s="29" t="s">
        <v>113</v>
      </c>
      <c r="C14" s="29" t="s">
        <v>258</v>
      </c>
      <c r="D14" s="36"/>
      <c r="E14" s="32">
        <f>E15</f>
        <v>6.9</v>
      </c>
      <c r="F14" s="32">
        <f>F15</f>
        <v>0</v>
      </c>
      <c r="G14" s="68">
        <f t="shared" si="0"/>
        <v>0</v>
      </c>
    </row>
    <row r="15" spans="1:7" ht="17.25" customHeight="1">
      <c r="A15" s="33" t="s">
        <v>315</v>
      </c>
      <c r="B15" s="29" t="s">
        <v>113</v>
      </c>
      <c r="C15" s="29" t="s">
        <v>258</v>
      </c>
      <c r="D15" s="36">
        <v>200</v>
      </c>
      <c r="E15" s="32">
        <v>6.9</v>
      </c>
      <c r="F15" s="32"/>
      <c r="G15" s="68">
        <f t="shared" si="0"/>
        <v>0</v>
      </c>
    </row>
    <row r="16" spans="1:7" ht="21" customHeight="1">
      <c r="A16" s="30" t="s">
        <v>205</v>
      </c>
      <c r="B16" s="29" t="s">
        <v>113</v>
      </c>
      <c r="C16" s="29" t="s">
        <v>256</v>
      </c>
      <c r="D16" s="36"/>
      <c r="E16" s="32">
        <f>E17+E18</f>
        <v>2594.5</v>
      </c>
      <c r="F16" s="32">
        <f>F17+F18</f>
        <v>2579</v>
      </c>
      <c r="G16" s="68">
        <f t="shared" si="0"/>
        <v>99.40258238581615</v>
      </c>
    </row>
    <row r="17" spans="1:7" ht="26.25" customHeight="1">
      <c r="A17" s="37" t="s">
        <v>159</v>
      </c>
      <c r="B17" s="29" t="s">
        <v>113</v>
      </c>
      <c r="C17" s="29" t="s">
        <v>256</v>
      </c>
      <c r="D17" s="36">
        <v>100</v>
      </c>
      <c r="E17" s="32">
        <f>1847.3+557.9</f>
        <v>2405.2</v>
      </c>
      <c r="F17" s="32">
        <f>1846.9+551</f>
        <v>2397.9</v>
      </c>
      <c r="G17" s="68">
        <f t="shared" si="0"/>
        <v>99.69649093630468</v>
      </c>
    </row>
    <row r="18" spans="1:7" ht="17.25" customHeight="1">
      <c r="A18" s="33" t="s">
        <v>315</v>
      </c>
      <c r="B18" s="29" t="s">
        <v>113</v>
      </c>
      <c r="C18" s="29" t="s">
        <v>256</v>
      </c>
      <c r="D18" s="36">
        <v>200</v>
      </c>
      <c r="E18" s="32">
        <v>189.3</v>
      </c>
      <c r="F18" s="32">
        <v>181.1</v>
      </c>
      <c r="G18" s="68">
        <f t="shared" si="0"/>
        <v>95.66825145272054</v>
      </c>
    </row>
    <row r="19" spans="1:7" s="71" customFormat="1" ht="12.75">
      <c r="A19" s="23" t="s">
        <v>114</v>
      </c>
      <c r="B19" s="25" t="s">
        <v>115</v>
      </c>
      <c r="C19" s="25"/>
      <c r="D19" s="25"/>
      <c r="E19" s="119">
        <f>E20</f>
        <v>100</v>
      </c>
      <c r="F19" s="119">
        <f>F20</f>
        <v>0</v>
      </c>
      <c r="G19" s="80">
        <f t="shared" si="0"/>
        <v>0</v>
      </c>
    </row>
    <row r="20" spans="1:7" ht="15.75" customHeight="1">
      <c r="A20" s="30" t="s">
        <v>183</v>
      </c>
      <c r="B20" s="29" t="s">
        <v>115</v>
      </c>
      <c r="C20" s="29" t="s">
        <v>259</v>
      </c>
      <c r="D20" s="29"/>
      <c r="E20" s="32">
        <f>E21</f>
        <v>100</v>
      </c>
      <c r="F20" s="32">
        <f>F21</f>
        <v>0</v>
      </c>
      <c r="G20" s="68">
        <f t="shared" si="0"/>
        <v>0</v>
      </c>
    </row>
    <row r="21" spans="1:7" ht="15.75" customHeight="1">
      <c r="A21" s="30" t="s">
        <v>160</v>
      </c>
      <c r="B21" s="29" t="s">
        <v>115</v>
      </c>
      <c r="C21" s="29" t="s">
        <v>259</v>
      </c>
      <c r="D21" s="29" t="s">
        <v>167</v>
      </c>
      <c r="E21" s="32">
        <v>100</v>
      </c>
      <c r="F21" s="32">
        <v>0</v>
      </c>
      <c r="G21" s="68">
        <f t="shared" si="0"/>
        <v>0</v>
      </c>
    </row>
    <row r="22" spans="1:7" s="71" customFormat="1" ht="12.75">
      <c r="A22" s="82" t="s">
        <v>116</v>
      </c>
      <c r="B22" s="25" t="s">
        <v>117</v>
      </c>
      <c r="C22" s="25"/>
      <c r="D22" s="25"/>
      <c r="E22" s="119">
        <f>E23+E27+E29+E31+E33+E35+E37+E39</f>
        <v>10118</v>
      </c>
      <c r="F22" s="119">
        <f>F23+F27+F29+F31+F33+F35+F37+F39</f>
        <v>9929.2</v>
      </c>
      <c r="G22" s="80">
        <f t="shared" si="0"/>
        <v>98.13401858074718</v>
      </c>
    </row>
    <row r="23" spans="1:7" ht="14.25" customHeight="1">
      <c r="A23" s="45" t="s">
        <v>161</v>
      </c>
      <c r="B23" s="29" t="s">
        <v>117</v>
      </c>
      <c r="C23" s="29" t="s">
        <v>257</v>
      </c>
      <c r="D23" s="29"/>
      <c r="E23" s="32">
        <f>E24+E25+E26</f>
        <v>9236</v>
      </c>
      <c r="F23" s="32">
        <f>F24+F25+F26</f>
        <v>9057.7</v>
      </c>
      <c r="G23" s="68">
        <f t="shared" si="0"/>
        <v>98.06951061065398</v>
      </c>
    </row>
    <row r="24" spans="1:7" ht="22.5">
      <c r="A24" s="30" t="s">
        <v>159</v>
      </c>
      <c r="B24" s="29" t="s">
        <v>117</v>
      </c>
      <c r="C24" s="29" t="s">
        <v>257</v>
      </c>
      <c r="D24" s="29" t="s">
        <v>185</v>
      </c>
      <c r="E24" s="32">
        <v>6060</v>
      </c>
      <c r="F24" s="32">
        <f>4649.6+1358.4</f>
        <v>6008</v>
      </c>
      <c r="G24" s="68">
        <f t="shared" si="0"/>
        <v>99.14191419141913</v>
      </c>
    </row>
    <row r="25" spans="1:7" s="59" customFormat="1" ht="14.25" customHeight="1">
      <c r="A25" s="33" t="s">
        <v>315</v>
      </c>
      <c r="B25" s="29" t="s">
        <v>117</v>
      </c>
      <c r="C25" s="29" t="s">
        <v>257</v>
      </c>
      <c r="D25" s="29" t="s">
        <v>110</v>
      </c>
      <c r="E25" s="32">
        <v>3133</v>
      </c>
      <c r="F25" s="32">
        <v>3030.5</v>
      </c>
      <c r="G25" s="68">
        <f t="shared" si="0"/>
        <v>96.72837535908076</v>
      </c>
    </row>
    <row r="26" spans="1:7" ht="14.25" customHeight="1">
      <c r="A26" s="33" t="s">
        <v>160</v>
      </c>
      <c r="B26" s="29" t="s">
        <v>117</v>
      </c>
      <c r="C26" s="29" t="s">
        <v>257</v>
      </c>
      <c r="D26" s="29" t="s">
        <v>167</v>
      </c>
      <c r="E26" s="32">
        <f>17+20+6</f>
        <v>43</v>
      </c>
      <c r="F26" s="32">
        <f>0.8+2.1+16.3</f>
        <v>19.200000000000003</v>
      </c>
      <c r="G26" s="68">
        <f t="shared" si="0"/>
        <v>44.65116279069768</v>
      </c>
    </row>
    <row r="27" spans="1:7" ht="24.75" customHeight="1">
      <c r="A27" s="33" t="s">
        <v>261</v>
      </c>
      <c r="B27" s="29" t="s">
        <v>117</v>
      </c>
      <c r="C27" s="29" t="s">
        <v>262</v>
      </c>
      <c r="D27" s="29"/>
      <c r="E27" s="32">
        <f>E28</f>
        <v>120</v>
      </c>
      <c r="F27" s="32">
        <f>F28</f>
        <v>120</v>
      </c>
      <c r="G27" s="68">
        <f t="shared" si="0"/>
        <v>100</v>
      </c>
    </row>
    <row r="28" spans="1:7" ht="14.25" customHeight="1">
      <c r="A28" s="33" t="s">
        <v>315</v>
      </c>
      <c r="B28" s="29" t="s">
        <v>117</v>
      </c>
      <c r="C28" s="29" t="s">
        <v>262</v>
      </c>
      <c r="D28" s="29" t="s">
        <v>110</v>
      </c>
      <c r="E28" s="32">
        <v>120</v>
      </c>
      <c r="F28" s="32">
        <v>120</v>
      </c>
      <c r="G28" s="68">
        <f t="shared" si="0"/>
        <v>100</v>
      </c>
    </row>
    <row r="29" spans="1:7" ht="25.5" customHeight="1">
      <c r="A29" s="33" t="s">
        <v>263</v>
      </c>
      <c r="B29" s="29" t="s">
        <v>117</v>
      </c>
      <c r="C29" s="29" t="s">
        <v>264</v>
      </c>
      <c r="D29" s="29"/>
      <c r="E29" s="32">
        <f>E30</f>
        <v>200</v>
      </c>
      <c r="F29" s="32">
        <f>F30</f>
        <v>200</v>
      </c>
      <c r="G29" s="68">
        <f t="shared" si="0"/>
        <v>100</v>
      </c>
    </row>
    <row r="30" spans="1:7" ht="14.25" customHeight="1">
      <c r="A30" s="33" t="s">
        <v>315</v>
      </c>
      <c r="B30" s="29" t="s">
        <v>117</v>
      </c>
      <c r="C30" s="29" t="s">
        <v>264</v>
      </c>
      <c r="D30" s="29" t="s">
        <v>110</v>
      </c>
      <c r="E30" s="32">
        <v>200</v>
      </c>
      <c r="F30" s="32">
        <v>200</v>
      </c>
      <c r="G30" s="68">
        <f t="shared" si="0"/>
        <v>100</v>
      </c>
    </row>
    <row r="31" spans="1:7" ht="24" customHeight="1">
      <c r="A31" s="33" t="s">
        <v>265</v>
      </c>
      <c r="B31" s="29" t="s">
        <v>117</v>
      </c>
      <c r="C31" s="29" t="s">
        <v>266</v>
      </c>
      <c r="D31" s="29"/>
      <c r="E31" s="32">
        <f>E32</f>
        <v>200</v>
      </c>
      <c r="F31" s="32">
        <f>F32</f>
        <v>200</v>
      </c>
      <c r="G31" s="68">
        <f t="shared" si="0"/>
        <v>100</v>
      </c>
    </row>
    <row r="32" spans="1:7" ht="14.25" customHeight="1">
      <c r="A32" s="33" t="s">
        <v>315</v>
      </c>
      <c r="B32" s="29" t="s">
        <v>117</v>
      </c>
      <c r="C32" s="29" t="s">
        <v>266</v>
      </c>
      <c r="D32" s="29" t="s">
        <v>110</v>
      </c>
      <c r="E32" s="32">
        <v>200</v>
      </c>
      <c r="F32" s="32">
        <v>200</v>
      </c>
      <c r="G32" s="68">
        <f t="shared" si="0"/>
        <v>100</v>
      </c>
    </row>
    <row r="33" spans="1:10" ht="35.25" customHeight="1">
      <c r="A33" s="33" t="s">
        <v>267</v>
      </c>
      <c r="B33" s="29" t="s">
        <v>117</v>
      </c>
      <c r="C33" s="29" t="s">
        <v>268</v>
      </c>
      <c r="D33" s="29"/>
      <c r="E33" s="32">
        <f>E34</f>
        <v>22</v>
      </c>
      <c r="F33" s="32">
        <f>F34</f>
        <v>18</v>
      </c>
      <c r="G33" s="68">
        <f t="shared" si="0"/>
        <v>81.81818181818181</v>
      </c>
      <c r="J33" s="112"/>
    </row>
    <row r="34" spans="1:7" ht="14.25" customHeight="1">
      <c r="A34" s="33" t="s">
        <v>315</v>
      </c>
      <c r="B34" s="29" t="s">
        <v>117</v>
      </c>
      <c r="C34" s="29" t="s">
        <v>268</v>
      </c>
      <c r="D34" s="29" t="s">
        <v>110</v>
      </c>
      <c r="E34" s="32">
        <v>22</v>
      </c>
      <c r="F34" s="32">
        <v>18</v>
      </c>
      <c r="G34" s="68">
        <f t="shared" si="0"/>
        <v>81.81818181818181</v>
      </c>
    </row>
    <row r="35" spans="1:7" ht="32.25" customHeight="1">
      <c r="A35" s="33" t="s">
        <v>269</v>
      </c>
      <c r="B35" s="29" t="s">
        <v>117</v>
      </c>
      <c r="C35" s="29" t="s">
        <v>270</v>
      </c>
      <c r="D35" s="29"/>
      <c r="E35" s="32">
        <f>E36</f>
        <v>40</v>
      </c>
      <c r="F35" s="32">
        <f>F36</f>
        <v>38.5</v>
      </c>
      <c r="G35" s="68">
        <f t="shared" si="0"/>
        <v>96.25</v>
      </c>
    </row>
    <row r="36" spans="1:7" ht="14.25" customHeight="1">
      <c r="A36" s="33" t="s">
        <v>315</v>
      </c>
      <c r="B36" s="29" t="s">
        <v>117</v>
      </c>
      <c r="C36" s="29" t="s">
        <v>270</v>
      </c>
      <c r="D36" s="29" t="s">
        <v>110</v>
      </c>
      <c r="E36" s="32">
        <v>40</v>
      </c>
      <c r="F36" s="32">
        <v>38.5</v>
      </c>
      <c r="G36" s="68">
        <f t="shared" si="0"/>
        <v>96.25</v>
      </c>
    </row>
    <row r="37" spans="1:7" ht="24" customHeight="1">
      <c r="A37" s="33" t="s">
        <v>271</v>
      </c>
      <c r="B37" s="29" t="s">
        <v>117</v>
      </c>
      <c r="C37" s="29" t="s">
        <v>272</v>
      </c>
      <c r="D37" s="29"/>
      <c r="E37" s="32">
        <f>E38</f>
        <v>200</v>
      </c>
      <c r="F37" s="32">
        <f>F38</f>
        <v>200</v>
      </c>
      <c r="G37" s="68">
        <f t="shared" si="0"/>
        <v>100</v>
      </c>
    </row>
    <row r="38" spans="1:7" ht="14.25" customHeight="1">
      <c r="A38" s="33" t="s">
        <v>315</v>
      </c>
      <c r="B38" s="29" t="s">
        <v>117</v>
      </c>
      <c r="C38" s="29" t="s">
        <v>272</v>
      </c>
      <c r="D38" s="29" t="s">
        <v>110</v>
      </c>
      <c r="E38" s="32">
        <v>200</v>
      </c>
      <c r="F38" s="32">
        <v>200</v>
      </c>
      <c r="G38" s="68">
        <f t="shared" si="0"/>
        <v>100</v>
      </c>
    </row>
    <row r="39" spans="1:7" ht="46.5" customHeight="1">
      <c r="A39" s="110" t="s">
        <v>308</v>
      </c>
      <c r="B39" s="29" t="s">
        <v>117</v>
      </c>
      <c r="C39" s="29" t="s">
        <v>273</v>
      </c>
      <c r="D39" s="29" t="s">
        <v>110</v>
      </c>
      <c r="E39" s="32">
        <f>E40</f>
        <v>100</v>
      </c>
      <c r="F39" s="32">
        <f>F40</f>
        <v>95</v>
      </c>
      <c r="G39" s="68">
        <f t="shared" si="0"/>
        <v>95</v>
      </c>
    </row>
    <row r="40" spans="1:7" ht="22.5" customHeight="1">
      <c r="A40" s="33" t="s">
        <v>315</v>
      </c>
      <c r="B40" s="29" t="s">
        <v>117</v>
      </c>
      <c r="C40" s="29" t="s">
        <v>273</v>
      </c>
      <c r="D40" s="29" t="s">
        <v>110</v>
      </c>
      <c r="E40" s="32">
        <v>100</v>
      </c>
      <c r="F40" s="32">
        <v>95</v>
      </c>
      <c r="G40" s="68">
        <f t="shared" si="0"/>
        <v>95</v>
      </c>
    </row>
    <row r="41" spans="1:7" s="71" customFormat="1" ht="18" customHeight="1">
      <c r="A41" s="23" t="s">
        <v>274</v>
      </c>
      <c r="B41" s="25" t="s">
        <v>276</v>
      </c>
      <c r="C41" s="25"/>
      <c r="D41" s="25"/>
      <c r="E41" s="119">
        <f aca="true" t="shared" si="1" ref="E41:F43">E42</f>
        <v>20</v>
      </c>
      <c r="F41" s="119">
        <f t="shared" si="1"/>
        <v>20</v>
      </c>
      <c r="G41" s="68">
        <f t="shared" si="0"/>
        <v>100</v>
      </c>
    </row>
    <row r="42" spans="1:7" s="71" customFormat="1" ht="26.25" customHeight="1">
      <c r="A42" s="23" t="s">
        <v>275</v>
      </c>
      <c r="B42" s="25" t="s">
        <v>277</v>
      </c>
      <c r="C42" s="25"/>
      <c r="D42" s="25"/>
      <c r="E42" s="119">
        <f t="shared" si="1"/>
        <v>20</v>
      </c>
      <c r="F42" s="119">
        <f t="shared" si="1"/>
        <v>20</v>
      </c>
      <c r="G42" s="68">
        <f t="shared" si="0"/>
        <v>100</v>
      </c>
    </row>
    <row r="43" spans="1:7" ht="33.75" customHeight="1">
      <c r="A43" s="30" t="s">
        <v>278</v>
      </c>
      <c r="B43" s="29" t="s">
        <v>277</v>
      </c>
      <c r="C43" s="29" t="s">
        <v>279</v>
      </c>
      <c r="D43" s="29"/>
      <c r="E43" s="32">
        <f t="shared" si="1"/>
        <v>20</v>
      </c>
      <c r="F43" s="32">
        <f t="shared" si="1"/>
        <v>20</v>
      </c>
      <c r="G43" s="68">
        <f t="shared" si="0"/>
        <v>100</v>
      </c>
    </row>
    <row r="44" spans="1:7" ht="15" customHeight="1">
      <c r="A44" s="33" t="s">
        <v>315</v>
      </c>
      <c r="B44" s="29" t="s">
        <v>277</v>
      </c>
      <c r="C44" s="29" t="s">
        <v>279</v>
      </c>
      <c r="D44" s="29" t="s">
        <v>110</v>
      </c>
      <c r="E44" s="32">
        <v>20</v>
      </c>
      <c r="F44" s="32">
        <v>20</v>
      </c>
      <c r="G44" s="68">
        <f t="shared" si="0"/>
        <v>100</v>
      </c>
    </row>
    <row r="45" spans="1:7" s="71" customFormat="1" ht="18" customHeight="1">
      <c r="A45" s="23" t="s">
        <v>186</v>
      </c>
      <c r="B45" s="25" t="s">
        <v>118</v>
      </c>
      <c r="C45" s="25"/>
      <c r="D45" s="25"/>
      <c r="E45" s="119">
        <f>E46+E49</f>
        <v>581.7</v>
      </c>
      <c r="F45" s="119">
        <f>F46+F49</f>
        <v>581</v>
      </c>
      <c r="G45" s="68">
        <f t="shared" si="0"/>
        <v>99.87966305655836</v>
      </c>
    </row>
    <row r="46" spans="1:7" s="71" customFormat="1" ht="15" customHeight="1">
      <c r="A46" s="38" t="s">
        <v>119</v>
      </c>
      <c r="B46" s="25" t="s">
        <v>120</v>
      </c>
      <c r="C46" s="25"/>
      <c r="D46" s="25"/>
      <c r="E46" s="119">
        <f>E47</f>
        <v>381.7</v>
      </c>
      <c r="F46" s="119">
        <f>F47</f>
        <v>381</v>
      </c>
      <c r="G46" s="68">
        <f t="shared" si="0"/>
        <v>99.81660990306524</v>
      </c>
    </row>
    <row r="47" spans="1:7" s="59" customFormat="1" ht="56.25">
      <c r="A47" s="30" t="s">
        <v>316</v>
      </c>
      <c r="B47" s="29" t="s">
        <v>120</v>
      </c>
      <c r="C47" s="29" t="s">
        <v>317</v>
      </c>
      <c r="D47" s="29"/>
      <c r="E47" s="32">
        <f>E48</f>
        <v>381.7</v>
      </c>
      <c r="F47" s="32">
        <f>F48</f>
        <v>381</v>
      </c>
      <c r="G47" s="68">
        <f t="shared" si="0"/>
        <v>99.81660990306524</v>
      </c>
    </row>
    <row r="48" spans="1:7" ht="14.25" customHeight="1">
      <c r="A48" s="33" t="s">
        <v>315</v>
      </c>
      <c r="B48" s="29" t="s">
        <v>120</v>
      </c>
      <c r="C48" s="29" t="s">
        <v>317</v>
      </c>
      <c r="D48" s="27">
        <v>200</v>
      </c>
      <c r="E48" s="32">
        <v>381.7</v>
      </c>
      <c r="F48" s="32">
        <v>381</v>
      </c>
      <c r="G48" s="68">
        <f t="shared" si="0"/>
        <v>99.81660990306524</v>
      </c>
    </row>
    <row r="49" spans="1:7" s="71" customFormat="1" ht="14.25" customHeight="1">
      <c r="A49" s="23" t="s">
        <v>280</v>
      </c>
      <c r="B49" s="25" t="s">
        <v>281</v>
      </c>
      <c r="C49" s="25"/>
      <c r="D49" s="25"/>
      <c r="E49" s="119">
        <f>E50</f>
        <v>200</v>
      </c>
      <c r="F49" s="119">
        <f>F50</f>
        <v>200</v>
      </c>
      <c r="G49" s="68">
        <f t="shared" si="0"/>
        <v>100</v>
      </c>
    </row>
    <row r="50" spans="1:7" ht="25.5" customHeight="1">
      <c r="A50" s="30" t="s">
        <v>282</v>
      </c>
      <c r="B50" s="29" t="s">
        <v>281</v>
      </c>
      <c r="C50" s="29" t="s">
        <v>283</v>
      </c>
      <c r="D50" s="29"/>
      <c r="E50" s="32">
        <f>E51</f>
        <v>200</v>
      </c>
      <c r="F50" s="32">
        <f>F51</f>
        <v>200</v>
      </c>
      <c r="G50" s="68">
        <f t="shared" si="0"/>
        <v>100</v>
      </c>
    </row>
    <row r="51" spans="1:7" ht="14.25" customHeight="1">
      <c r="A51" s="33" t="s">
        <v>315</v>
      </c>
      <c r="B51" s="29" t="s">
        <v>281</v>
      </c>
      <c r="C51" s="29" t="s">
        <v>283</v>
      </c>
      <c r="D51" s="29" t="s">
        <v>110</v>
      </c>
      <c r="E51" s="32">
        <v>200</v>
      </c>
      <c r="F51" s="32">
        <v>200</v>
      </c>
      <c r="G51" s="68">
        <f t="shared" si="0"/>
        <v>100</v>
      </c>
    </row>
    <row r="52" spans="1:7" ht="12.75">
      <c r="A52" s="23" t="s">
        <v>121</v>
      </c>
      <c r="B52" s="25" t="s">
        <v>122</v>
      </c>
      <c r="C52" s="26"/>
      <c r="D52" s="27"/>
      <c r="E52" s="119">
        <f aca="true" t="shared" si="2" ref="E52:F54">E53</f>
        <v>84268.49999999999</v>
      </c>
      <c r="F52" s="119">
        <f t="shared" si="2"/>
        <v>83622.59999999999</v>
      </c>
      <c r="G52" s="80">
        <f t="shared" si="0"/>
        <v>99.23352142259564</v>
      </c>
    </row>
    <row r="53" spans="1:7" ht="14.25" customHeight="1">
      <c r="A53" s="23" t="s">
        <v>187</v>
      </c>
      <c r="B53" s="25" t="s">
        <v>123</v>
      </c>
      <c r="C53" s="25"/>
      <c r="D53" s="27"/>
      <c r="E53" s="119">
        <f>E54+E56+E58+E60+E62+E64+E66+E72+E68+E70+E74</f>
        <v>84268.49999999999</v>
      </c>
      <c r="F53" s="119">
        <f>F54+F56+F58+F60+F62+F64+F66+F72+F68+F70+F74</f>
        <v>83622.59999999999</v>
      </c>
      <c r="G53" s="80">
        <f t="shared" si="0"/>
        <v>99.23352142259564</v>
      </c>
    </row>
    <row r="54" spans="1:7" ht="24" customHeight="1">
      <c r="A54" s="37" t="s">
        <v>284</v>
      </c>
      <c r="B54" s="29" t="s">
        <v>123</v>
      </c>
      <c r="C54" s="29" t="s">
        <v>285</v>
      </c>
      <c r="D54" s="29"/>
      <c r="E54" s="32">
        <f t="shared" si="2"/>
        <v>39112.5</v>
      </c>
      <c r="F54" s="32">
        <f t="shared" si="2"/>
        <v>38893.7</v>
      </c>
      <c r="G54" s="68">
        <f t="shared" si="0"/>
        <v>99.44058804729944</v>
      </c>
    </row>
    <row r="55" spans="1:7" ht="15.75" customHeight="1">
      <c r="A55" s="33" t="s">
        <v>315</v>
      </c>
      <c r="B55" s="29" t="s">
        <v>123</v>
      </c>
      <c r="C55" s="29" t="s">
        <v>285</v>
      </c>
      <c r="D55" s="29" t="s">
        <v>110</v>
      </c>
      <c r="E55" s="32">
        <v>39112.5</v>
      </c>
      <c r="F55" s="32">
        <v>38893.7</v>
      </c>
      <c r="G55" s="68">
        <f t="shared" si="0"/>
        <v>99.44058804729944</v>
      </c>
    </row>
    <row r="56" spans="1:7" s="59" customFormat="1" ht="12.75">
      <c r="A56" s="30" t="s">
        <v>188</v>
      </c>
      <c r="B56" s="29" t="s">
        <v>123</v>
      </c>
      <c r="C56" s="27">
        <v>9920000006</v>
      </c>
      <c r="D56" s="27"/>
      <c r="E56" s="32">
        <f>E57</f>
        <v>9015.2</v>
      </c>
      <c r="F56" s="32">
        <f>F57</f>
        <v>8990.9</v>
      </c>
      <c r="G56" s="68">
        <f t="shared" si="0"/>
        <v>99.73045523116514</v>
      </c>
    </row>
    <row r="57" spans="1:7" s="59" customFormat="1" ht="17.25" customHeight="1">
      <c r="A57" s="33" t="s">
        <v>315</v>
      </c>
      <c r="B57" s="29" t="s">
        <v>123</v>
      </c>
      <c r="C57" s="27">
        <v>9920000006</v>
      </c>
      <c r="D57" s="27">
        <v>200</v>
      </c>
      <c r="E57" s="32">
        <v>9015.2</v>
      </c>
      <c r="F57" s="32">
        <v>8990.9</v>
      </c>
      <c r="G57" s="68">
        <f aca="true" t="shared" si="3" ref="G57:G85">F57/E57%</f>
        <v>99.73045523116514</v>
      </c>
    </row>
    <row r="58" spans="1:7" ht="33.75" customHeight="1">
      <c r="A58" s="83" t="s">
        <v>162</v>
      </c>
      <c r="B58" s="29" t="s">
        <v>123</v>
      </c>
      <c r="C58" s="29" t="s">
        <v>286</v>
      </c>
      <c r="D58" s="27"/>
      <c r="E58" s="32">
        <f aca="true" t="shared" si="4" ref="E58:F60">E59</f>
        <v>1197.4</v>
      </c>
      <c r="F58" s="32">
        <f t="shared" si="4"/>
        <v>1197.1</v>
      </c>
      <c r="G58" s="68">
        <f t="shared" si="3"/>
        <v>99.97494571571738</v>
      </c>
    </row>
    <row r="59" spans="1:7" ht="15" customHeight="1">
      <c r="A59" s="33" t="s">
        <v>315</v>
      </c>
      <c r="B59" s="29" t="s">
        <v>123</v>
      </c>
      <c r="C59" s="29" t="s">
        <v>286</v>
      </c>
      <c r="D59" s="29" t="s">
        <v>110</v>
      </c>
      <c r="E59" s="32">
        <v>1197.4</v>
      </c>
      <c r="F59" s="32">
        <v>1197.1</v>
      </c>
      <c r="G59" s="68">
        <f t="shared" si="3"/>
        <v>99.97494571571738</v>
      </c>
    </row>
    <row r="60" spans="1:7" ht="22.5" customHeight="1">
      <c r="A60" s="52" t="s">
        <v>163</v>
      </c>
      <c r="B60" s="29" t="s">
        <v>123</v>
      </c>
      <c r="C60" s="29" t="s">
        <v>287</v>
      </c>
      <c r="D60" s="29"/>
      <c r="E60" s="32">
        <f t="shared" si="4"/>
        <v>5553</v>
      </c>
      <c r="F60" s="32">
        <f t="shared" si="4"/>
        <v>5417.5</v>
      </c>
      <c r="G60" s="68">
        <f t="shared" si="3"/>
        <v>97.55987754367008</v>
      </c>
    </row>
    <row r="61" spans="1:7" ht="12.75">
      <c r="A61" s="33" t="s">
        <v>315</v>
      </c>
      <c r="B61" s="29" t="s">
        <v>123</v>
      </c>
      <c r="C61" s="29" t="s">
        <v>287</v>
      </c>
      <c r="D61" s="29" t="s">
        <v>110</v>
      </c>
      <c r="E61" s="32">
        <v>5553</v>
      </c>
      <c r="F61" s="32">
        <v>5417.5</v>
      </c>
      <c r="G61" s="68">
        <f t="shared" si="3"/>
        <v>97.55987754367008</v>
      </c>
    </row>
    <row r="62" spans="1:7" s="59" customFormat="1" ht="26.25" customHeight="1">
      <c r="A62" s="106" t="s">
        <v>164</v>
      </c>
      <c r="B62" s="29" t="s">
        <v>123</v>
      </c>
      <c r="C62" s="40" t="s">
        <v>288</v>
      </c>
      <c r="D62" s="27"/>
      <c r="E62" s="32">
        <f aca="true" t="shared" si="5" ref="E62:F64">E63</f>
        <v>18.2</v>
      </c>
      <c r="F62" s="32">
        <f t="shared" si="5"/>
        <v>18.1</v>
      </c>
      <c r="G62" s="68">
        <f t="shared" si="3"/>
        <v>99.45054945054946</v>
      </c>
    </row>
    <row r="63" spans="1:7" s="59" customFormat="1" ht="15" customHeight="1">
      <c r="A63" s="33" t="s">
        <v>315</v>
      </c>
      <c r="B63" s="29" t="s">
        <v>123</v>
      </c>
      <c r="C63" s="40" t="s">
        <v>288</v>
      </c>
      <c r="D63" s="29" t="s">
        <v>110</v>
      </c>
      <c r="E63" s="32">
        <v>18.2</v>
      </c>
      <c r="F63" s="32">
        <v>18.1</v>
      </c>
      <c r="G63" s="68">
        <f t="shared" si="3"/>
        <v>99.45054945054946</v>
      </c>
    </row>
    <row r="64" spans="1:7" ht="45.75" customHeight="1">
      <c r="A64" s="33" t="s">
        <v>189</v>
      </c>
      <c r="B64" s="29" t="s">
        <v>123</v>
      </c>
      <c r="C64" s="40" t="s">
        <v>289</v>
      </c>
      <c r="D64" s="29"/>
      <c r="E64" s="32">
        <f t="shared" si="5"/>
        <v>14202</v>
      </c>
      <c r="F64" s="32">
        <f t="shared" si="5"/>
        <v>14137.6</v>
      </c>
      <c r="G64" s="68">
        <f t="shared" si="3"/>
        <v>99.54654274045909</v>
      </c>
    </row>
    <row r="65" spans="1:7" ht="13.5" customHeight="1">
      <c r="A65" s="33" t="s">
        <v>315</v>
      </c>
      <c r="B65" s="29" t="s">
        <v>123</v>
      </c>
      <c r="C65" s="40" t="s">
        <v>289</v>
      </c>
      <c r="D65" s="29" t="s">
        <v>110</v>
      </c>
      <c r="E65" s="32">
        <v>14202</v>
      </c>
      <c r="F65" s="32">
        <v>14137.6</v>
      </c>
      <c r="G65" s="68">
        <f t="shared" si="3"/>
        <v>99.54654274045909</v>
      </c>
    </row>
    <row r="66" spans="1:7" ht="24" customHeight="1">
      <c r="A66" s="30" t="s">
        <v>165</v>
      </c>
      <c r="B66" s="29" t="s">
        <v>123</v>
      </c>
      <c r="C66" s="40" t="s">
        <v>290</v>
      </c>
      <c r="D66" s="29"/>
      <c r="E66" s="32">
        <f>E67</f>
        <v>453.5</v>
      </c>
      <c r="F66" s="32">
        <f>F67</f>
        <v>360.9</v>
      </c>
      <c r="G66" s="68">
        <f t="shared" si="3"/>
        <v>79.58103638368246</v>
      </c>
    </row>
    <row r="67" spans="1:7" s="59" customFormat="1" ht="17.25" customHeight="1">
      <c r="A67" s="33" t="s">
        <v>315</v>
      </c>
      <c r="B67" s="29" t="s">
        <v>123</v>
      </c>
      <c r="C67" s="40" t="s">
        <v>290</v>
      </c>
      <c r="D67" s="29" t="s">
        <v>110</v>
      </c>
      <c r="E67" s="32">
        <v>453.5</v>
      </c>
      <c r="F67" s="32">
        <v>360.9</v>
      </c>
      <c r="G67" s="68">
        <f t="shared" si="3"/>
        <v>79.58103638368246</v>
      </c>
    </row>
    <row r="68" spans="1:7" ht="22.5">
      <c r="A68" s="30" t="s">
        <v>191</v>
      </c>
      <c r="B68" s="29" t="s">
        <v>123</v>
      </c>
      <c r="C68" s="40" t="s">
        <v>292</v>
      </c>
      <c r="D68" s="29"/>
      <c r="E68" s="32">
        <f>E69</f>
        <v>12981.7</v>
      </c>
      <c r="F68" s="32">
        <f>F69</f>
        <v>12933.8</v>
      </c>
      <c r="G68" s="68">
        <f t="shared" si="3"/>
        <v>99.6310190498933</v>
      </c>
    </row>
    <row r="69" spans="1:7" ht="12.75">
      <c r="A69" s="33" t="s">
        <v>315</v>
      </c>
      <c r="B69" s="29" t="s">
        <v>123</v>
      </c>
      <c r="C69" s="29" t="s">
        <v>292</v>
      </c>
      <c r="D69" s="29" t="s">
        <v>110</v>
      </c>
      <c r="E69" s="32">
        <v>12981.7</v>
      </c>
      <c r="F69" s="32">
        <v>12933.8</v>
      </c>
      <c r="G69" s="68">
        <f t="shared" si="3"/>
        <v>99.6310190498933</v>
      </c>
    </row>
    <row r="70" spans="1:7" ht="12.75">
      <c r="A70" s="33" t="s">
        <v>192</v>
      </c>
      <c r="B70" s="29" t="s">
        <v>123</v>
      </c>
      <c r="C70" s="29" t="s">
        <v>293</v>
      </c>
      <c r="D70" s="29"/>
      <c r="E70" s="32">
        <f>E71</f>
        <v>1140.9</v>
      </c>
      <c r="F70" s="32">
        <f>F71</f>
        <v>1139.8</v>
      </c>
      <c r="G70" s="68">
        <f t="shared" si="3"/>
        <v>99.90358488912261</v>
      </c>
    </row>
    <row r="71" spans="1:7" ht="12.75">
      <c r="A71" s="33" t="s">
        <v>315</v>
      </c>
      <c r="B71" s="29" t="s">
        <v>123</v>
      </c>
      <c r="C71" s="29" t="s">
        <v>293</v>
      </c>
      <c r="D71" s="29" t="s">
        <v>110</v>
      </c>
      <c r="E71" s="32">
        <v>1140.9</v>
      </c>
      <c r="F71" s="32">
        <v>1139.8</v>
      </c>
      <c r="G71" s="68">
        <f t="shared" si="3"/>
        <v>99.90358488912261</v>
      </c>
    </row>
    <row r="72" spans="1:7" ht="22.5">
      <c r="A72" s="107" t="s">
        <v>190</v>
      </c>
      <c r="B72" s="29" t="s">
        <v>123</v>
      </c>
      <c r="C72" s="40" t="s">
        <v>291</v>
      </c>
      <c r="D72" s="29"/>
      <c r="E72" s="32">
        <f>E73</f>
        <v>94.1</v>
      </c>
      <c r="F72" s="32">
        <f>F73</f>
        <v>94</v>
      </c>
      <c r="G72" s="68">
        <f t="shared" si="3"/>
        <v>99.89373007438896</v>
      </c>
    </row>
    <row r="73" spans="1:7" ht="12.75">
      <c r="A73" s="33" t="s">
        <v>315</v>
      </c>
      <c r="B73" s="29" t="s">
        <v>123</v>
      </c>
      <c r="C73" s="40" t="s">
        <v>291</v>
      </c>
      <c r="D73" s="29" t="s">
        <v>110</v>
      </c>
      <c r="E73" s="32">
        <v>94.1</v>
      </c>
      <c r="F73" s="32">
        <v>94</v>
      </c>
      <c r="G73" s="68">
        <f t="shared" si="3"/>
        <v>99.89373007438896</v>
      </c>
    </row>
    <row r="74" spans="1:7" ht="22.5">
      <c r="A74" s="111" t="s">
        <v>309</v>
      </c>
      <c r="B74" s="29" t="s">
        <v>123</v>
      </c>
      <c r="C74" s="40" t="s">
        <v>310</v>
      </c>
      <c r="D74" s="29"/>
      <c r="E74" s="32">
        <f>E75</f>
        <v>500</v>
      </c>
      <c r="F74" s="32">
        <f>F75</f>
        <v>439.2</v>
      </c>
      <c r="G74" s="68">
        <f>F74/E74%</f>
        <v>87.84</v>
      </c>
    </row>
    <row r="75" spans="1:7" ht="12.75">
      <c r="A75" s="33" t="s">
        <v>315</v>
      </c>
      <c r="B75" s="29" t="s">
        <v>123</v>
      </c>
      <c r="C75" s="40" t="s">
        <v>310</v>
      </c>
      <c r="D75" s="29" t="s">
        <v>110</v>
      </c>
      <c r="E75" s="32">
        <v>500</v>
      </c>
      <c r="F75" s="32">
        <v>439.2</v>
      </c>
      <c r="G75" s="68">
        <f>F75/E75%</f>
        <v>87.84</v>
      </c>
    </row>
    <row r="76" spans="1:7" s="71" customFormat="1" ht="12.75">
      <c r="A76" s="38" t="s">
        <v>193</v>
      </c>
      <c r="B76" s="25" t="s">
        <v>124</v>
      </c>
      <c r="C76" s="25"/>
      <c r="D76" s="25"/>
      <c r="E76" s="119">
        <f>E77</f>
        <v>40</v>
      </c>
      <c r="F76" s="119">
        <f>F77</f>
        <v>31</v>
      </c>
      <c r="G76" s="78">
        <f>G77</f>
        <v>0</v>
      </c>
    </row>
    <row r="77" spans="1:7" s="71" customFormat="1" ht="12.75">
      <c r="A77" s="23" t="s">
        <v>194</v>
      </c>
      <c r="B77" s="25" t="s">
        <v>155</v>
      </c>
      <c r="C77" s="25"/>
      <c r="D77" s="25"/>
      <c r="E77" s="119">
        <f>E78</f>
        <v>40</v>
      </c>
      <c r="F77" s="119">
        <f>F78</f>
        <v>31</v>
      </c>
      <c r="G77" s="80">
        <v>0</v>
      </c>
    </row>
    <row r="78" spans="1:7" ht="45">
      <c r="A78" s="30" t="s">
        <v>195</v>
      </c>
      <c r="B78" s="29" t="s">
        <v>155</v>
      </c>
      <c r="C78" s="29" t="s">
        <v>294</v>
      </c>
      <c r="D78" s="29"/>
      <c r="E78" s="32">
        <f>E79</f>
        <v>40</v>
      </c>
      <c r="F78" s="32">
        <f>F79</f>
        <v>31</v>
      </c>
      <c r="G78" s="68">
        <v>0</v>
      </c>
    </row>
    <row r="79" spans="1:7" ht="12.75">
      <c r="A79" s="33" t="s">
        <v>315</v>
      </c>
      <c r="B79" s="29" t="s">
        <v>155</v>
      </c>
      <c r="C79" s="29" t="s">
        <v>294</v>
      </c>
      <c r="D79" s="29" t="s">
        <v>110</v>
      </c>
      <c r="E79" s="32">
        <v>40</v>
      </c>
      <c r="F79" s="32">
        <v>31</v>
      </c>
      <c r="G79" s="68">
        <v>0</v>
      </c>
    </row>
    <row r="80" spans="1:7" s="71" customFormat="1" ht="15.75" customHeight="1">
      <c r="A80" s="23" t="s">
        <v>196</v>
      </c>
      <c r="B80" s="25" t="s">
        <v>125</v>
      </c>
      <c r="C80" s="25"/>
      <c r="D80" s="25"/>
      <c r="E80" s="119">
        <f>E81</f>
        <v>9921.4</v>
      </c>
      <c r="F80" s="119">
        <f>F81</f>
        <v>9309</v>
      </c>
      <c r="G80" s="80">
        <f t="shared" si="3"/>
        <v>93.82748402443204</v>
      </c>
    </row>
    <row r="81" spans="1:7" s="71" customFormat="1" ht="17.25" customHeight="1">
      <c r="A81" s="23" t="s">
        <v>197</v>
      </c>
      <c r="B81" s="25" t="s">
        <v>126</v>
      </c>
      <c r="C81" s="25"/>
      <c r="D81" s="25"/>
      <c r="E81" s="119">
        <f>E82+E84+E86</f>
        <v>9921.4</v>
      </c>
      <c r="F81" s="119">
        <f>F82+F84+F86</f>
        <v>9309</v>
      </c>
      <c r="G81" s="80">
        <f t="shared" si="3"/>
        <v>93.82748402443204</v>
      </c>
    </row>
    <row r="82" spans="1:7" ht="21" customHeight="1">
      <c r="A82" s="30" t="s">
        <v>198</v>
      </c>
      <c r="B82" s="29" t="s">
        <v>126</v>
      </c>
      <c r="C82" s="29" t="s">
        <v>295</v>
      </c>
      <c r="D82" s="29"/>
      <c r="E82" s="32">
        <f>E83</f>
        <v>855</v>
      </c>
      <c r="F82" s="32">
        <f>F83</f>
        <v>854.9</v>
      </c>
      <c r="G82" s="68">
        <f t="shared" si="3"/>
        <v>99.98830409356724</v>
      </c>
    </row>
    <row r="83" spans="1:7" ht="12.75">
      <c r="A83" s="33" t="s">
        <v>315</v>
      </c>
      <c r="B83" s="29" t="s">
        <v>126</v>
      </c>
      <c r="C83" s="29" t="s">
        <v>295</v>
      </c>
      <c r="D83" s="29" t="s">
        <v>110</v>
      </c>
      <c r="E83" s="32">
        <v>855</v>
      </c>
      <c r="F83" s="32">
        <v>854.9</v>
      </c>
      <c r="G83" s="68">
        <f t="shared" si="3"/>
        <v>99.98830409356724</v>
      </c>
    </row>
    <row r="84" spans="1:7" s="59" customFormat="1" ht="27" customHeight="1">
      <c r="A84" s="30" t="s">
        <v>199</v>
      </c>
      <c r="B84" s="29" t="s">
        <v>126</v>
      </c>
      <c r="C84" s="29" t="s">
        <v>296</v>
      </c>
      <c r="D84" s="29"/>
      <c r="E84" s="32">
        <f>E85</f>
        <v>7004.5</v>
      </c>
      <c r="F84" s="32">
        <f>F85</f>
        <v>6681.5</v>
      </c>
      <c r="G84" s="68">
        <f t="shared" si="3"/>
        <v>95.38867870654579</v>
      </c>
    </row>
    <row r="85" spans="1:7" ht="12.75">
      <c r="A85" s="33" t="s">
        <v>315</v>
      </c>
      <c r="B85" s="29" t="s">
        <v>126</v>
      </c>
      <c r="C85" s="29" t="s">
        <v>296</v>
      </c>
      <c r="D85" s="29" t="s">
        <v>110</v>
      </c>
      <c r="E85" s="32">
        <v>7004.5</v>
      </c>
      <c r="F85" s="32">
        <v>6681.5</v>
      </c>
      <c r="G85" s="68">
        <f t="shared" si="3"/>
        <v>95.38867870654579</v>
      </c>
    </row>
    <row r="86" spans="1:7" ht="22.5">
      <c r="A86" s="111" t="s">
        <v>311</v>
      </c>
      <c r="B86" s="29" t="s">
        <v>126</v>
      </c>
      <c r="C86" s="29" t="s">
        <v>312</v>
      </c>
      <c r="D86" s="29"/>
      <c r="E86" s="32">
        <f>E87</f>
        <v>2061.9</v>
      </c>
      <c r="F86" s="32">
        <f>F87</f>
        <v>1772.6</v>
      </c>
      <c r="G86" s="68">
        <f>F86/E86%</f>
        <v>85.96925166108929</v>
      </c>
    </row>
    <row r="87" spans="1:7" ht="12.75">
      <c r="A87" s="33" t="s">
        <v>315</v>
      </c>
      <c r="B87" s="29" t="s">
        <v>126</v>
      </c>
      <c r="C87" s="29" t="s">
        <v>312</v>
      </c>
      <c r="D87" s="29" t="s">
        <v>110</v>
      </c>
      <c r="E87" s="32">
        <v>2061.9</v>
      </c>
      <c r="F87" s="32">
        <v>1772.6</v>
      </c>
      <c r="G87" s="68">
        <f>F87/E87%</f>
        <v>85.96925166108929</v>
      </c>
    </row>
    <row r="88" spans="1:7" s="71" customFormat="1" ht="14.25" customHeight="1">
      <c r="A88" s="23" t="s">
        <v>200</v>
      </c>
      <c r="B88" s="25" t="s">
        <v>127</v>
      </c>
      <c r="C88" s="25"/>
      <c r="D88" s="25"/>
      <c r="E88" s="119">
        <f>E89+E92</f>
        <v>12190.8</v>
      </c>
      <c r="F88" s="119">
        <f>F89+F92</f>
        <v>12077.9</v>
      </c>
      <c r="G88" s="80">
        <f aca="true" t="shared" si="6" ref="G88:G121">F88/E88%</f>
        <v>99.07389178724941</v>
      </c>
    </row>
    <row r="89" spans="1:7" s="71" customFormat="1" ht="15" customHeight="1">
      <c r="A89" s="38" t="s">
        <v>201</v>
      </c>
      <c r="B89" s="25" t="s">
        <v>171</v>
      </c>
      <c r="C89" s="25"/>
      <c r="D89" s="25"/>
      <c r="E89" s="119">
        <f>E90</f>
        <v>389.5</v>
      </c>
      <c r="F89" s="119">
        <f>F90</f>
        <v>389.4</v>
      </c>
      <c r="G89" s="80">
        <f t="shared" si="6"/>
        <v>99.97432605905006</v>
      </c>
    </row>
    <row r="90" spans="1:7" ht="22.5">
      <c r="A90" s="30" t="s">
        <v>202</v>
      </c>
      <c r="B90" s="29" t="s">
        <v>171</v>
      </c>
      <c r="C90" s="29" t="s">
        <v>297</v>
      </c>
      <c r="D90" s="29"/>
      <c r="E90" s="32">
        <f>E91</f>
        <v>389.5</v>
      </c>
      <c r="F90" s="32">
        <f>F91</f>
        <v>389.4</v>
      </c>
      <c r="G90" s="68">
        <f t="shared" si="6"/>
        <v>99.97432605905006</v>
      </c>
    </row>
    <row r="91" spans="1:7" ht="16.5" customHeight="1">
      <c r="A91" s="45" t="s">
        <v>203</v>
      </c>
      <c r="B91" s="29" t="s">
        <v>171</v>
      </c>
      <c r="C91" s="40" t="s">
        <v>297</v>
      </c>
      <c r="D91" s="27">
        <v>300</v>
      </c>
      <c r="E91" s="120">
        <v>389.5</v>
      </c>
      <c r="F91" s="120">
        <v>389.4</v>
      </c>
      <c r="G91" s="68">
        <f t="shared" si="6"/>
        <v>99.97432605905006</v>
      </c>
    </row>
    <row r="92" spans="1:7" s="71" customFormat="1" ht="17.25" customHeight="1">
      <c r="A92" s="38" t="s">
        <v>204</v>
      </c>
      <c r="B92" s="25" t="s">
        <v>128</v>
      </c>
      <c r="C92" s="39"/>
      <c r="D92" s="50"/>
      <c r="E92" s="121">
        <f>E93+E95</f>
        <v>11801.3</v>
      </c>
      <c r="F92" s="121">
        <f>F93+F95</f>
        <v>11688.5</v>
      </c>
      <c r="G92" s="80">
        <f t="shared" si="6"/>
        <v>99.04417309957378</v>
      </c>
    </row>
    <row r="93" spans="1:7" ht="31.5" customHeight="1">
      <c r="A93" s="33" t="s">
        <v>206</v>
      </c>
      <c r="B93" s="29" t="s">
        <v>128</v>
      </c>
      <c r="C93" s="40" t="s">
        <v>298</v>
      </c>
      <c r="D93" s="29"/>
      <c r="E93" s="32">
        <f>E94</f>
        <v>7554.4</v>
      </c>
      <c r="F93" s="32">
        <f>F94</f>
        <v>7459.4</v>
      </c>
      <c r="G93" s="68">
        <f t="shared" si="6"/>
        <v>98.74245472837022</v>
      </c>
    </row>
    <row r="94" spans="1:7" ht="12.75">
      <c r="A94" s="30" t="s">
        <v>203</v>
      </c>
      <c r="B94" s="29" t="s">
        <v>128</v>
      </c>
      <c r="C94" s="40" t="s">
        <v>298</v>
      </c>
      <c r="D94" s="29" t="s">
        <v>111</v>
      </c>
      <c r="E94" s="32">
        <v>7554.4</v>
      </c>
      <c r="F94" s="32">
        <v>7459.4</v>
      </c>
      <c r="G94" s="68">
        <f t="shared" si="6"/>
        <v>98.74245472837022</v>
      </c>
    </row>
    <row r="95" spans="1:7" s="59" customFormat="1" ht="28.5" customHeight="1">
      <c r="A95" s="37" t="s">
        <v>207</v>
      </c>
      <c r="B95" s="29" t="s">
        <v>128</v>
      </c>
      <c r="C95" s="40" t="s">
        <v>299</v>
      </c>
      <c r="D95" s="27"/>
      <c r="E95" s="32">
        <f>E96</f>
        <v>4246.9</v>
      </c>
      <c r="F95" s="32">
        <f>F96</f>
        <v>4229.1</v>
      </c>
      <c r="G95" s="68">
        <f t="shared" si="6"/>
        <v>99.5808707527844</v>
      </c>
    </row>
    <row r="96" spans="1:7" ht="12.75">
      <c r="A96" s="45" t="s">
        <v>203</v>
      </c>
      <c r="B96" s="29" t="s">
        <v>128</v>
      </c>
      <c r="C96" s="40" t="s">
        <v>299</v>
      </c>
      <c r="D96" s="29" t="s">
        <v>111</v>
      </c>
      <c r="E96" s="32">
        <v>4246.9</v>
      </c>
      <c r="F96" s="32">
        <v>4229.1</v>
      </c>
      <c r="G96" s="68">
        <f t="shared" si="6"/>
        <v>99.5808707527844</v>
      </c>
    </row>
    <row r="97" spans="1:7" s="86" customFormat="1" ht="15" customHeight="1">
      <c r="A97" s="85" t="s">
        <v>208</v>
      </c>
      <c r="B97" s="25" t="s">
        <v>129</v>
      </c>
      <c r="C97" s="39"/>
      <c r="D97" s="25"/>
      <c r="E97" s="119">
        <f aca="true" t="shared" si="7" ref="E97:F99">E98</f>
        <v>594.7</v>
      </c>
      <c r="F97" s="119">
        <f t="shared" si="7"/>
        <v>541.9</v>
      </c>
      <c r="G97" s="78">
        <f t="shared" si="6"/>
        <v>91.12157390280814</v>
      </c>
    </row>
    <row r="98" spans="1:7" s="71" customFormat="1" ht="12.75">
      <c r="A98" s="23" t="s">
        <v>130</v>
      </c>
      <c r="B98" s="25" t="s">
        <v>131</v>
      </c>
      <c r="C98" s="39"/>
      <c r="D98" s="25"/>
      <c r="E98" s="119">
        <f t="shared" si="7"/>
        <v>594.7</v>
      </c>
      <c r="F98" s="119">
        <f t="shared" si="7"/>
        <v>541.9</v>
      </c>
      <c r="G98" s="80">
        <f t="shared" si="6"/>
        <v>91.12157390280814</v>
      </c>
    </row>
    <row r="99" spans="1:7" ht="36.75" customHeight="1">
      <c r="A99" s="30" t="s">
        <v>209</v>
      </c>
      <c r="B99" s="29" t="s">
        <v>131</v>
      </c>
      <c r="C99" s="40" t="s">
        <v>300</v>
      </c>
      <c r="D99" s="29"/>
      <c r="E99" s="32">
        <f t="shared" si="7"/>
        <v>594.7</v>
      </c>
      <c r="F99" s="32">
        <f t="shared" si="7"/>
        <v>541.9</v>
      </c>
      <c r="G99" s="68">
        <f t="shared" si="6"/>
        <v>91.12157390280814</v>
      </c>
    </row>
    <row r="100" spans="1:7" ht="11.25" customHeight="1">
      <c r="A100" s="33" t="s">
        <v>315</v>
      </c>
      <c r="B100" s="29" t="s">
        <v>131</v>
      </c>
      <c r="C100" s="40" t="s">
        <v>300</v>
      </c>
      <c r="D100" s="29" t="s">
        <v>110</v>
      </c>
      <c r="E100" s="32">
        <v>594.7</v>
      </c>
      <c r="F100" s="32">
        <v>541.9</v>
      </c>
      <c r="G100" s="68">
        <f t="shared" si="6"/>
        <v>91.12157390280814</v>
      </c>
    </row>
    <row r="101" spans="1:7" s="71" customFormat="1" ht="12.75">
      <c r="A101" s="41" t="s">
        <v>210</v>
      </c>
      <c r="B101" s="25" t="s">
        <v>132</v>
      </c>
      <c r="C101" s="39"/>
      <c r="D101" s="50"/>
      <c r="E101" s="119">
        <f aca="true" t="shared" si="8" ref="E101:F103">E102</f>
        <v>1251</v>
      </c>
      <c r="F101" s="119">
        <f t="shared" si="8"/>
        <v>1220</v>
      </c>
      <c r="G101" s="80">
        <f t="shared" si="6"/>
        <v>97.52198241406875</v>
      </c>
    </row>
    <row r="102" spans="1:7" s="71" customFormat="1" ht="12.75" customHeight="1">
      <c r="A102" s="46" t="s">
        <v>133</v>
      </c>
      <c r="B102" s="25" t="s">
        <v>134</v>
      </c>
      <c r="C102" s="39"/>
      <c r="D102" s="25"/>
      <c r="E102" s="119">
        <f t="shared" si="8"/>
        <v>1251</v>
      </c>
      <c r="F102" s="119">
        <f t="shared" si="8"/>
        <v>1220</v>
      </c>
      <c r="G102" s="80">
        <f t="shared" si="6"/>
        <v>97.52198241406875</v>
      </c>
    </row>
    <row r="103" spans="1:7" ht="45" customHeight="1">
      <c r="A103" s="33" t="s">
        <v>211</v>
      </c>
      <c r="B103" s="29" t="s">
        <v>134</v>
      </c>
      <c r="C103" s="40" t="s">
        <v>301</v>
      </c>
      <c r="D103" s="29"/>
      <c r="E103" s="32">
        <f t="shared" si="8"/>
        <v>1251</v>
      </c>
      <c r="F103" s="32">
        <f t="shared" si="8"/>
        <v>1220</v>
      </c>
      <c r="G103" s="68">
        <f t="shared" si="6"/>
        <v>97.52198241406875</v>
      </c>
    </row>
    <row r="104" spans="1:7" ht="14.25" customHeight="1">
      <c r="A104" s="33" t="s">
        <v>315</v>
      </c>
      <c r="B104" s="29" t="s">
        <v>134</v>
      </c>
      <c r="C104" s="40" t="s">
        <v>301</v>
      </c>
      <c r="D104" s="29" t="s">
        <v>110</v>
      </c>
      <c r="E104" s="32">
        <v>1251</v>
      </c>
      <c r="F104" s="32">
        <v>1220</v>
      </c>
      <c r="G104" s="68">
        <f t="shared" si="6"/>
        <v>97.52198241406875</v>
      </c>
    </row>
    <row r="105" spans="1:7" ht="14.25" customHeight="1">
      <c r="A105" s="23" t="s">
        <v>212</v>
      </c>
      <c r="B105" s="25"/>
      <c r="C105" s="25"/>
      <c r="D105" s="25"/>
      <c r="E105" s="121">
        <f aca="true" t="shared" si="9" ref="E105:F108">E106</f>
        <v>2587.7</v>
      </c>
      <c r="F105" s="121">
        <f t="shared" si="9"/>
        <v>2340</v>
      </c>
      <c r="G105" s="80">
        <f t="shared" si="6"/>
        <v>90.42779302082931</v>
      </c>
    </row>
    <row r="106" spans="1:7" ht="17.25" customHeight="1">
      <c r="A106" s="23" t="s">
        <v>103</v>
      </c>
      <c r="B106" s="25" t="s">
        <v>104</v>
      </c>
      <c r="C106" s="31"/>
      <c r="D106" s="31"/>
      <c r="E106" s="121">
        <f>E107+E110</f>
        <v>2587.7</v>
      </c>
      <c r="F106" s="121">
        <f>F107+F110</f>
        <v>2340</v>
      </c>
      <c r="G106" s="80">
        <f t="shared" si="6"/>
        <v>90.42779302082931</v>
      </c>
    </row>
    <row r="107" spans="1:7" ht="16.5" customHeight="1">
      <c r="A107" s="51" t="s">
        <v>105</v>
      </c>
      <c r="B107" s="25" t="s">
        <v>106</v>
      </c>
      <c r="C107" s="39"/>
      <c r="D107" s="27"/>
      <c r="E107" s="121">
        <f t="shared" si="9"/>
        <v>1223.4</v>
      </c>
      <c r="F107" s="121">
        <f t="shared" si="9"/>
        <v>1221.4</v>
      </c>
      <c r="G107" s="80">
        <f t="shared" si="6"/>
        <v>99.83652117050842</v>
      </c>
    </row>
    <row r="108" spans="1:7" ht="13.5" customHeight="1">
      <c r="A108" s="45" t="s">
        <v>213</v>
      </c>
      <c r="B108" s="29" t="s">
        <v>106</v>
      </c>
      <c r="C108" s="40" t="s">
        <v>251</v>
      </c>
      <c r="D108" s="29"/>
      <c r="E108" s="120">
        <f t="shared" si="9"/>
        <v>1223.4</v>
      </c>
      <c r="F108" s="120">
        <f t="shared" si="9"/>
        <v>1221.4</v>
      </c>
      <c r="G108" s="68">
        <f t="shared" si="6"/>
        <v>99.83652117050842</v>
      </c>
    </row>
    <row r="109" spans="1:7" ht="26.25" customHeight="1">
      <c r="A109" s="33" t="s">
        <v>159</v>
      </c>
      <c r="B109" s="29" t="s">
        <v>106</v>
      </c>
      <c r="C109" s="40" t="s">
        <v>251</v>
      </c>
      <c r="D109" s="29" t="s">
        <v>185</v>
      </c>
      <c r="E109" s="120">
        <v>1223.4</v>
      </c>
      <c r="F109" s="120">
        <v>1221.4</v>
      </c>
      <c r="G109" s="68">
        <f t="shared" si="6"/>
        <v>99.83652117050842</v>
      </c>
    </row>
    <row r="110" spans="1:7" s="71" customFormat="1" ht="25.5" customHeight="1">
      <c r="A110" s="23" t="s">
        <v>108</v>
      </c>
      <c r="B110" s="25" t="s">
        <v>109</v>
      </c>
      <c r="C110" s="39"/>
      <c r="D110" s="25"/>
      <c r="E110" s="121">
        <f>E111+E113+E117+E119</f>
        <v>1364.3</v>
      </c>
      <c r="F110" s="121">
        <f>F111+F113+F117+F119</f>
        <v>1118.6000000000001</v>
      </c>
      <c r="G110" s="80">
        <f t="shared" si="6"/>
        <v>81.99076449461263</v>
      </c>
    </row>
    <row r="111" spans="1:7" s="59" customFormat="1" ht="36" customHeight="1">
      <c r="A111" s="48" t="s">
        <v>166</v>
      </c>
      <c r="B111" s="43" t="s">
        <v>109</v>
      </c>
      <c r="C111" s="34">
        <v>9910000002</v>
      </c>
      <c r="D111" s="42"/>
      <c r="E111" s="120">
        <f>E112</f>
        <v>109.2</v>
      </c>
      <c r="F111" s="120">
        <f>F112</f>
        <v>84.1</v>
      </c>
      <c r="G111" s="68">
        <f t="shared" si="6"/>
        <v>77.014652014652</v>
      </c>
    </row>
    <row r="112" spans="1:7" s="59" customFormat="1" ht="27.75" customHeight="1">
      <c r="A112" s="30" t="s">
        <v>159</v>
      </c>
      <c r="B112" s="43" t="s">
        <v>109</v>
      </c>
      <c r="C112" s="29" t="s">
        <v>302</v>
      </c>
      <c r="D112" s="29" t="s">
        <v>185</v>
      </c>
      <c r="E112" s="120">
        <v>109.2</v>
      </c>
      <c r="F112" s="120">
        <v>84.1</v>
      </c>
      <c r="G112" s="68">
        <f t="shared" si="6"/>
        <v>77.014652014652</v>
      </c>
    </row>
    <row r="113" spans="1:7" s="59" customFormat="1" ht="12.75">
      <c r="A113" s="37" t="s">
        <v>214</v>
      </c>
      <c r="B113" s="43" t="s">
        <v>109</v>
      </c>
      <c r="C113" s="40" t="s">
        <v>303</v>
      </c>
      <c r="D113" s="29"/>
      <c r="E113" s="120">
        <f>E116+E115+E114</f>
        <v>971.1</v>
      </c>
      <c r="F113" s="120">
        <f>F116+F115+F114</f>
        <v>761.2</v>
      </c>
      <c r="G113" s="68">
        <f t="shared" si="6"/>
        <v>78.38533621666151</v>
      </c>
    </row>
    <row r="114" spans="1:7" s="59" customFormat="1" ht="12.75">
      <c r="A114" s="37"/>
      <c r="B114" s="43" t="s">
        <v>109</v>
      </c>
      <c r="C114" s="40" t="s">
        <v>303</v>
      </c>
      <c r="D114" s="29" t="s">
        <v>185</v>
      </c>
      <c r="E114" s="120">
        <f>60.6+18.3</f>
        <v>78.9</v>
      </c>
      <c r="F114" s="120"/>
      <c r="G114" s="68"/>
    </row>
    <row r="115" spans="1:7" s="59" customFormat="1" ht="23.25" customHeight="1">
      <c r="A115" s="33" t="s">
        <v>315</v>
      </c>
      <c r="B115" s="43" t="s">
        <v>109</v>
      </c>
      <c r="C115" s="40" t="s">
        <v>303</v>
      </c>
      <c r="D115" s="27">
        <v>200</v>
      </c>
      <c r="E115" s="120">
        <v>871.2</v>
      </c>
      <c r="F115" s="120">
        <v>756.6</v>
      </c>
      <c r="G115" s="68">
        <f t="shared" si="6"/>
        <v>86.84573002754821</v>
      </c>
    </row>
    <row r="116" spans="1:7" ht="18.75" customHeight="1">
      <c r="A116" s="30" t="s">
        <v>160</v>
      </c>
      <c r="B116" s="43" t="s">
        <v>109</v>
      </c>
      <c r="C116" s="40" t="s">
        <v>303</v>
      </c>
      <c r="D116" s="27">
        <v>800</v>
      </c>
      <c r="E116" s="120">
        <f>14.5+4.5+2</f>
        <v>21</v>
      </c>
      <c r="F116" s="120">
        <f>-0.2+3.6+1.2</f>
        <v>4.6</v>
      </c>
      <c r="G116" s="68">
        <f t="shared" si="6"/>
        <v>21.904761904761905</v>
      </c>
    </row>
    <row r="117" spans="1:7" ht="23.25" customHeight="1">
      <c r="A117" s="30" t="s">
        <v>184</v>
      </c>
      <c r="B117" s="43" t="s">
        <v>109</v>
      </c>
      <c r="C117" s="40" t="s">
        <v>260</v>
      </c>
      <c r="D117" s="27"/>
      <c r="E117" s="120">
        <f>E118</f>
        <v>84</v>
      </c>
      <c r="F117" s="120">
        <f>F118</f>
        <v>84</v>
      </c>
      <c r="G117" s="68">
        <f t="shared" si="6"/>
        <v>100</v>
      </c>
    </row>
    <row r="118" spans="1:7" ht="18.75" customHeight="1">
      <c r="A118" s="30" t="s">
        <v>160</v>
      </c>
      <c r="B118" s="43" t="s">
        <v>109</v>
      </c>
      <c r="C118" s="40" t="s">
        <v>260</v>
      </c>
      <c r="D118" s="27">
        <v>800</v>
      </c>
      <c r="E118" s="120">
        <v>84</v>
      </c>
      <c r="F118" s="120">
        <v>84</v>
      </c>
      <c r="G118" s="68">
        <f t="shared" si="6"/>
        <v>100</v>
      </c>
    </row>
    <row r="119" spans="1:7" ht="18.75" customHeight="1">
      <c r="A119" s="30" t="s">
        <v>321</v>
      </c>
      <c r="B119" s="43" t="s">
        <v>109</v>
      </c>
      <c r="C119" s="40" t="s">
        <v>320</v>
      </c>
      <c r="D119" s="27"/>
      <c r="E119" s="120">
        <f>E120</f>
        <v>200</v>
      </c>
      <c r="F119" s="120">
        <f>F120</f>
        <v>189.3</v>
      </c>
      <c r="G119" s="68">
        <f>F119/E119%</f>
        <v>94.65</v>
      </c>
    </row>
    <row r="120" spans="1:7" ht="18.75" customHeight="1">
      <c r="A120" s="30" t="s">
        <v>160</v>
      </c>
      <c r="B120" s="43" t="s">
        <v>109</v>
      </c>
      <c r="C120" s="40" t="s">
        <v>320</v>
      </c>
      <c r="D120" s="27">
        <v>200</v>
      </c>
      <c r="E120" s="120">
        <v>200</v>
      </c>
      <c r="F120" s="120">
        <v>189.3</v>
      </c>
      <c r="G120" s="68">
        <f>F120/E120%</f>
        <v>94.65</v>
      </c>
    </row>
    <row r="121" spans="1:7" ht="12.75">
      <c r="A121" s="23" t="s">
        <v>157</v>
      </c>
      <c r="B121" s="29"/>
      <c r="C121" s="42"/>
      <c r="D121" s="29"/>
      <c r="E121" s="121">
        <f>E105+E5</f>
        <v>137344</v>
      </c>
      <c r="F121" s="121">
        <f>F105+F5</f>
        <v>133760.39999999997</v>
      </c>
      <c r="G121" s="80">
        <f t="shared" si="6"/>
        <v>97.39078518173343</v>
      </c>
    </row>
    <row r="122" spans="1:4" s="1" customFormat="1" ht="12.75">
      <c r="A122" s="69"/>
      <c r="B122" s="69"/>
      <c r="C122" s="69"/>
      <c r="D122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2" t="s">
        <v>326</v>
      </c>
      <c r="B1" s="122"/>
      <c r="C1" s="122"/>
      <c r="D1" s="122"/>
      <c r="E1" s="122"/>
    </row>
    <row r="2" spans="1:5" ht="15.75">
      <c r="A2" s="122" t="s">
        <v>237</v>
      </c>
      <c r="B2" s="122"/>
      <c r="C2" s="122"/>
      <c r="D2" s="122"/>
      <c r="E2" s="122"/>
    </row>
    <row r="3" spans="1:8" ht="15.75" customHeight="1">
      <c r="A3" s="170"/>
      <c r="B3" s="170"/>
      <c r="C3" s="170"/>
      <c r="D3" s="170"/>
      <c r="E3" s="17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218</v>
      </c>
      <c r="B5" s="10" t="s">
        <v>0</v>
      </c>
      <c r="C5" s="11" t="s">
        <v>215</v>
      </c>
      <c r="D5" s="75" t="s">
        <v>216</v>
      </c>
      <c r="E5" s="76" t="s">
        <v>89</v>
      </c>
      <c r="F5" s="3"/>
      <c r="G5" s="3"/>
      <c r="H5" s="3"/>
    </row>
    <row r="6" spans="1:8" ht="16.5" customHeight="1">
      <c r="A6" s="77" t="s">
        <v>219</v>
      </c>
      <c r="B6" s="10" t="s">
        <v>220</v>
      </c>
      <c r="C6" s="87">
        <f>C10-C14</f>
        <v>-31170</v>
      </c>
      <c r="D6" s="87">
        <f>D7-D12</f>
        <v>-24013.699999999997</v>
      </c>
      <c r="E6" s="70"/>
      <c r="F6" s="3"/>
      <c r="G6" s="3"/>
      <c r="H6" s="3"/>
    </row>
    <row r="7" spans="1:5" s="59" customFormat="1" ht="12.75">
      <c r="A7" s="30" t="s">
        <v>221</v>
      </c>
      <c r="B7" s="34" t="s">
        <v>223</v>
      </c>
      <c r="C7" s="84">
        <f aca="true" t="shared" si="0" ref="C7:D9">C8</f>
        <v>106174</v>
      </c>
      <c r="D7" s="84">
        <f t="shared" si="0"/>
        <v>109746.7</v>
      </c>
      <c r="E7" s="74">
        <f aca="true" t="shared" si="1" ref="E7:E14">D7/C7%</f>
        <v>103.3649481040556</v>
      </c>
    </row>
    <row r="8" spans="1:5" s="59" customFormat="1" ht="12.75">
      <c r="A8" s="30" t="s">
        <v>222</v>
      </c>
      <c r="B8" s="34" t="s">
        <v>226</v>
      </c>
      <c r="C8" s="84">
        <f t="shared" si="0"/>
        <v>106174</v>
      </c>
      <c r="D8" s="84">
        <f t="shared" si="0"/>
        <v>109746.7</v>
      </c>
      <c r="E8" s="74">
        <f t="shared" si="1"/>
        <v>103.3649481040556</v>
      </c>
    </row>
    <row r="9" spans="1:5" s="59" customFormat="1" ht="12.75">
      <c r="A9" s="88" t="s">
        <v>224</v>
      </c>
      <c r="B9" s="34" t="s">
        <v>227</v>
      </c>
      <c r="C9" s="84">
        <f t="shared" si="0"/>
        <v>106174</v>
      </c>
      <c r="D9" s="84">
        <f t="shared" si="0"/>
        <v>109746.7</v>
      </c>
      <c r="E9" s="74">
        <f t="shared" si="1"/>
        <v>103.3649481040556</v>
      </c>
    </row>
    <row r="10" spans="1:8" ht="21" customHeight="1">
      <c r="A10" s="33" t="s">
        <v>225</v>
      </c>
      <c r="B10" s="34" t="s">
        <v>313</v>
      </c>
      <c r="C10" s="84">
        <v>106174</v>
      </c>
      <c r="D10" s="84">
        <v>109746.7</v>
      </c>
      <c r="E10" s="74">
        <f t="shared" si="1"/>
        <v>103.3649481040556</v>
      </c>
      <c r="F10" s="3"/>
      <c r="G10" s="3"/>
      <c r="H10" s="3"/>
    </row>
    <row r="11" spans="1:8" ht="18" customHeight="1">
      <c r="A11" s="33" t="s">
        <v>229</v>
      </c>
      <c r="B11" s="34" t="s">
        <v>228</v>
      </c>
      <c r="C11" s="84">
        <f aca="true" t="shared" si="2" ref="C11:D13">C12</f>
        <v>137344</v>
      </c>
      <c r="D11" s="79">
        <f t="shared" si="2"/>
        <v>133760.4</v>
      </c>
      <c r="E11" s="74">
        <f t="shared" si="1"/>
        <v>97.39078518173345</v>
      </c>
      <c r="F11" s="3"/>
      <c r="G11" s="3"/>
      <c r="H11" s="3"/>
    </row>
    <row r="12" spans="1:8" ht="18.75" customHeight="1">
      <c r="A12" s="33" t="s">
        <v>230</v>
      </c>
      <c r="B12" s="34" t="s">
        <v>233</v>
      </c>
      <c r="C12" s="84">
        <f t="shared" si="2"/>
        <v>137344</v>
      </c>
      <c r="D12" s="79">
        <f t="shared" si="2"/>
        <v>133760.4</v>
      </c>
      <c r="E12" s="74">
        <f t="shared" si="1"/>
        <v>97.39078518173345</v>
      </c>
      <c r="F12" s="3"/>
      <c r="G12" s="3"/>
      <c r="H12" s="3"/>
    </row>
    <row r="13" spans="1:8" ht="12.75">
      <c r="A13" s="33" t="s">
        <v>231</v>
      </c>
      <c r="B13" s="34" t="s">
        <v>234</v>
      </c>
      <c r="C13" s="84">
        <f t="shared" si="2"/>
        <v>137344</v>
      </c>
      <c r="D13" s="79">
        <f t="shared" si="2"/>
        <v>133760.4</v>
      </c>
      <c r="E13" s="74">
        <f t="shared" si="1"/>
        <v>97.39078518173345</v>
      </c>
      <c r="F13" s="3"/>
      <c r="G13" s="3"/>
      <c r="H13" s="3"/>
    </row>
    <row r="14" spans="1:8" ht="22.5" customHeight="1">
      <c r="A14" s="33" t="s">
        <v>232</v>
      </c>
      <c r="B14" s="34" t="s">
        <v>314</v>
      </c>
      <c r="C14" s="84">
        <v>137344</v>
      </c>
      <c r="D14" s="79">
        <v>133760.4</v>
      </c>
      <c r="E14" s="74">
        <f t="shared" si="1"/>
        <v>97.39078518173345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1"/>
      <c r="B24" s="172"/>
      <c r="C24" s="172"/>
      <c r="D24" s="172"/>
      <c r="E24" s="172"/>
      <c r="F24" s="5"/>
      <c r="G24" s="5"/>
    </row>
    <row r="25" spans="1:7" ht="12.75">
      <c r="A25" s="171"/>
      <c r="B25" s="172"/>
      <c r="C25" s="172"/>
      <c r="D25" s="172"/>
      <c r="E25" s="17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3" t="s">
        <v>329</v>
      </c>
      <c r="B2" s="173"/>
      <c r="C2" s="173"/>
      <c r="D2" s="173"/>
      <c r="E2" s="173"/>
      <c r="F2" s="173"/>
      <c r="G2" s="173"/>
      <c r="H2" s="173"/>
      <c r="I2" s="173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4" t="s">
        <v>250</v>
      </c>
      <c r="B4" s="174"/>
      <c r="C4" s="174"/>
      <c r="D4" s="174"/>
      <c r="E4" s="174"/>
      <c r="F4" s="174"/>
      <c r="G4" s="174"/>
      <c r="H4" s="174"/>
      <c r="I4" s="174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2019-01-29T11:05:33Z</dcterms:modified>
  <cp:category/>
  <cp:version/>
  <cp:contentType/>
  <cp:contentStatus/>
</cp:coreProperties>
</file>