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D869997B-7334-49D9-88FB-00D0FEE64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3)" sheetId="3" r:id="rId1"/>
  </sheets>
  <definedNames>
    <definedName name="_xlnm._FilterDatabase" localSheetId="0" hidden="1">'Лист1 (3)'!$A$63:$M$102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3" l="1"/>
  <c r="I99" i="3"/>
  <c r="I98" i="3"/>
  <c r="I94" i="3"/>
  <c r="I33" i="3"/>
  <c r="I39" i="3"/>
  <c r="I25" i="3"/>
  <c r="F30" i="3"/>
  <c r="F25" i="3"/>
  <c r="F19" i="3"/>
  <c r="F7" i="3"/>
  <c r="F6" i="3"/>
  <c r="F99" i="3"/>
  <c r="F98" i="3"/>
  <c r="F94" i="3"/>
  <c r="F93" i="3"/>
  <c r="I93" i="3"/>
  <c r="I91" i="3"/>
  <c r="I79" i="3"/>
  <c r="F80" i="3"/>
  <c r="I80" i="3"/>
  <c r="I86" i="3"/>
  <c r="H81" i="3"/>
  <c r="G81" i="3"/>
  <c r="F79" i="3"/>
  <c r="F78" i="3"/>
  <c r="I78" i="3"/>
  <c r="F86" i="3"/>
  <c r="I77" i="3"/>
  <c r="F77" i="3"/>
  <c r="I72" i="3"/>
  <c r="F72" i="3"/>
  <c r="I74" i="3"/>
  <c r="F74" i="3"/>
  <c r="I73" i="3"/>
  <c r="F73" i="3"/>
  <c r="I71" i="3"/>
  <c r="I69" i="3"/>
  <c r="F69" i="3"/>
  <c r="I67" i="3"/>
  <c r="F67" i="3"/>
  <c r="I66" i="3"/>
  <c r="F66" i="3"/>
  <c r="F61" i="3"/>
  <c r="I55" i="3"/>
  <c r="F55" i="3"/>
  <c r="H50" i="3"/>
  <c r="G50" i="3"/>
  <c r="F47" i="3"/>
  <c r="I30" i="3"/>
  <c r="F39" i="3"/>
  <c r="F42" i="3"/>
  <c r="I32" i="3"/>
  <c r="F32" i="3"/>
  <c r="I42" i="3"/>
  <c r="I41" i="3"/>
  <c r="F41" i="3"/>
  <c r="H26" i="3"/>
  <c r="G26" i="3"/>
  <c r="I19" i="3"/>
  <c r="F100" i="3" l="1"/>
  <c r="I65" i="3"/>
  <c r="F65" i="3"/>
  <c r="F91" i="3"/>
  <c r="F92" i="3"/>
  <c r="I83" i="3"/>
  <c r="F83" i="3"/>
  <c r="I82" i="3"/>
  <c r="F82" i="3"/>
  <c r="I87" i="3"/>
  <c r="F87" i="3"/>
  <c r="I58" i="3"/>
  <c r="F58" i="3"/>
  <c r="I57" i="3"/>
  <c r="I56" i="3"/>
  <c r="F57" i="3"/>
  <c r="F56" i="3"/>
  <c r="I53" i="3"/>
  <c r="F53" i="3"/>
  <c r="I54" i="3"/>
  <c r="G63" i="3"/>
  <c r="G88" i="3" s="1"/>
  <c r="F54" i="3"/>
  <c r="F85" i="3"/>
  <c r="I85" i="3"/>
  <c r="I81" i="3"/>
  <c r="F81" i="3"/>
  <c r="F84" i="3"/>
  <c r="I84" i="3"/>
  <c r="I68" i="3"/>
  <c r="F68" i="3"/>
  <c r="I64" i="3"/>
  <c r="F64" i="3"/>
  <c r="F63" i="3"/>
  <c r="F75" i="3"/>
  <c r="I75" i="3"/>
  <c r="F76" i="3"/>
  <c r="I76" i="3"/>
  <c r="I70" i="3"/>
  <c r="F70" i="3"/>
  <c r="I60" i="3"/>
  <c r="F60" i="3"/>
  <c r="I61" i="3"/>
  <c r="I47" i="3"/>
  <c r="I49" i="3"/>
  <c r="F49" i="3"/>
  <c r="I43" i="3"/>
  <c r="F43" i="3"/>
  <c r="I29" i="3"/>
  <c r="F29" i="3"/>
  <c r="I37" i="3"/>
  <c r="F37" i="3"/>
  <c r="F33" i="3"/>
  <c r="I31" i="3"/>
  <c r="F31" i="3"/>
  <c r="I40" i="3"/>
  <c r="F40" i="3"/>
  <c r="I35" i="3"/>
  <c r="F35" i="3"/>
  <c r="I21" i="3"/>
  <c r="F21" i="3"/>
  <c r="I17" i="3"/>
  <c r="F17" i="3"/>
  <c r="I15" i="3"/>
  <c r="F15" i="3"/>
  <c r="I12" i="3"/>
  <c r="I13" i="3"/>
  <c r="I11" i="3"/>
  <c r="F12" i="3"/>
  <c r="F13" i="3"/>
  <c r="F11" i="3"/>
  <c r="H101" i="3"/>
  <c r="I101" i="3" s="1"/>
  <c r="G101" i="3"/>
  <c r="H95" i="3"/>
  <c r="G95" i="3"/>
  <c r="H88" i="3"/>
  <c r="I88" i="3" s="1"/>
  <c r="H44" i="3"/>
  <c r="G44" i="3"/>
  <c r="H22" i="3"/>
  <c r="G22" i="3"/>
  <c r="H8" i="3"/>
  <c r="G8" i="3"/>
  <c r="I95" i="3" l="1"/>
  <c r="I50" i="3"/>
  <c r="I22" i="3"/>
  <c r="I44" i="3"/>
  <c r="I63" i="3"/>
  <c r="G102" i="3"/>
  <c r="H102" i="3"/>
  <c r="I102" i="3" s="1"/>
</calcChain>
</file>

<file path=xl/sharedStrings.xml><?xml version="1.0" encoding="utf-8"?>
<sst xmlns="http://schemas.openxmlformats.org/spreadsheetml/2006/main" count="251" uniqueCount="166">
  <si>
    <t>№ п/п</t>
  </si>
  <si>
    <t>Наименование мероприятия</t>
  </si>
  <si>
    <t>Натуральные показатели</t>
  </si>
  <si>
    <t>Финансовые показатели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</si>
  <si>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</si>
  <si>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</si>
  <si>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</si>
  <si>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</si>
  <si>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</si>
  <si>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</si>
  <si>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</si>
  <si>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</si>
  <si>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</si>
  <si>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</si>
  <si>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асфальтобетонного покрытия картами</t>
  </si>
  <si>
    <t>кв.м.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</si>
  <si>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</si>
  <si>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</si>
  <si>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</si>
  <si>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</si>
  <si>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</si>
  <si>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Итого по п.3:</t>
  </si>
  <si>
    <t>4.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</si>
  <si>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</si>
  <si>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Территория МО (внутриквартальная) </t>
  </si>
  <si>
    <t>Посадка цветочной рассады (с завозом растительного грунта)</t>
  </si>
  <si>
    <t>Уход за цветниками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</si>
  <si>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</si>
  <si>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</si>
  <si>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Новогоднее оформление территории (из существующего оборудования)</t>
  </si>
  <si>
    <t xml:space="preserve">Ремонт (восстановление) газонов </t>
  </si>
  <si>
    <t xml:space="preserve">Демонтаж детского игрового оборудования </t>
  </si>
  <si>
    <t>Покраска ограждений газонов</t>
  </si>
  <si>
    <t>пог.м</t>
  </si>
  <si>
    <t xml:space="preserve">Демонтаж спортивного оборудования </t>
  </si>
  <si>
    <t>Завоз песка в песочницы</t>
  </si>
  <si>
    <t>куб.м.</t>
  </si>
  <si>
    <t>Формовка, омоложение, санитарная обрезка деревьев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</si>
  <si>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</si>
  <si>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</si>
  <si>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</si>
  <si>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>Посадка деревьев взамен утраченных</t>
  </si>
  <si>
    <t xml:space="preserve">Посадка кустарников взамен утраченных </t>
  </si>
  <si>
    <t xml:space="preserve">Организация санитарных рубок, а также удаление аварийных, больных деревьев и кустарников </t>
  </si>
  <si>
    <t xml:space="preserve">Уход за кустами 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</si>
  <si>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</si>
  <si>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</si>
  <si>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</si>
  <si>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</si>
  <si>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</si>
  <si>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</si>
  <si>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</si>
  <si>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</si>
  <si>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</si>
  <si>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</si>
  <si>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7.4</t>
  </si>
  <si>
    <t xml:space="preserve">Разработка проектной документации </t>
  </si>
  <si>
    <t>Проведение санитарных рубок (в том числе удаление аврийных, больных деревьев и кустарников)</t>
  </si>
  <si>
    <t>Осуществление работ в сфере озеленения на территории муниципального образования</t>
  </si>
  <si>
    <t xml:space="preserve">Итого по п. 7: </t>
  </si>
  <si>
    <t xml:space="preserve">ИТОГО: </t>
  </si>
  <si>
    <t>8.</t>
  </si>
  <si>
    <t>8.1</t>
  </si>
  <si>
    <t xml:space="preserve">Итого по п. 8: </t>
  </si>
  <si>
    <t>17-я линия В.О., д. 18 лит. Г</t>
  </si>
  <si>
    <t xml:space="preserve">Снос кустарников </t>
  </si>
  <si>
    <t>Ремонт асфальтобетонного покрытия</t>
  </si>
  <si>
    <t>2.4</t>
  </si>
  <si>
    <t>2.5</t>
  </si>
  <si>
    <t>2.6</t>
  </si>
  <si>
    <t>2.7</t>
  </si>
  <si>
    <t>Ремонт (восстановление) газонов</t>
  </si>
  <si>
    <t>территория МО (внутриквартальная)</t>
  </si>
  <si>
    <t>4.5</t>
  </si>
  <si>
    <t>Итого по п.4</t>
  </si>
  <si>
    <t xml:space="preserve">Покраска ограждений газонов  </t>
  </si>
  <si>
    <t xml:space="preserve">Демонтаж МАФ и уличной мебели </t>
  </si>
  <si>
    <t xml:space="preserve">Территория МО </t>
  </si>
  <si>
    <t xml:space="preserve">Демонтаж ограждений газонов </t>
  </si>
  <si>
    <t>4.6</t>
  </si>
  <si>
    <t>7-я линия д. 6 (Днепровский пер.)</t>
  </si>
  <si>
    <t>4.7</t>
  </si>
  <si>
    <t xml:space="preserve">Установка МАФ (вазонов) </t>
  </si>
  <si>
    <t>4.9</t>
  </si>
  <si>
    <t>4.11</t>
  </si>
  <si>
    <t>4.12</t>
  </si>
  <si>
    <t>4.13</t>
  </si>
  <si>
    <t>4.14</t>
  </si>
  <si>
    <t xml:space="preserve">Ремонт бетонного парапета </t>
  </si>
  <si>
    <t xml:space="preserve">Устройство пешеходной дорожки </t>
  </si>
  <si>
    <t xml:space="preserve">Корневая подкормка деревьев </t>
  </si>
  <si>
    <t>5.</t>
  </si>
  <si>
    <t>Хранение новогоднего оборудования</t>
  </si>
  <si>
    <t>Бугский переулок д.4, 12-я линия В.О. д.7/43,  13-я линия В.О. д.18, Кадетская линия В.О. д.7/2 Большой пр В.О. д.78, 17 -я линия В.О. д. 12, 12 линия д. 23, 17 линия д. 14</t>
  </si>
  <si>
    <t>5.1</t>
  </si>
  <si>
    <t>5.2</t>
  </si>
  <si>
    <t>Итого по п.5:</t>
  </si>
  <si>
    <t>6.1.</t>
  </si>
  <si>
    <t xml:space="preserve">Устройство и восстановление газонов </t>
  </si>
  <si>
    <t>Демонтаж ограждений газонов (с использованием на адресе)</t>
  </si>
  <si>
    <t xml:space="preserve">Установка ограждений газонов (ранее демонтированных) </t>
  </si>
  <si>
    <t xml:space="preserve">шт. </t>
  </si>
  <si>
    <t>6.1.1</t>
  </si>
  <si>
    <t>6.1.2</t>
  </si>
  <si>
    <t>6.1.3</t>
  </si>
  <si>
    <t>6.1.4</t>
  </si>
  <si>
    <t>6.1.5</t>
  </si>
  <si>
    <t>6.1.6</t>
  </si>
  <si>
    <t>6.2</t>
  </si>
  <si>
    <t>6.2.1</t>
  </si>
  <si>
    <t>6.2.2</t>
  </si>
  <si>
    <t>6.3</t>
  </si>
  <si>
    <t>Территория МО (ЗНОП МЗ)</t>
  </si>
  <si>
    <t>6.3.1</t>
  </si>
  <si>
    <t>6.3.2</t>
  </si>
  <si>
    <t>6.3.3</t>
  </si>
  <si>
    <t>6.3.4</t>
  </si>
  <si>
    <t>6.3.5</t>
  </si>
  <si>
    <t>6.3.6</t>
  </si>
  <si>
    <t>6.3.8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</si>
  <si>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</si>
  <si>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</si>
  <si>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</si>
  <si>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</si>
  <si>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</si>
  <si>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</si>
  <si>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</si>
  <si>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</si>
  <si>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</si>
  <si>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</si>
  <si>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</si>
  <si>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</si>
  <si>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6.3.22</t>
  </si>
  <si>
    <t>6.3.23</t>
  </si>
  <si>
    <t>6.3.24</t>
  </si>
  <si>
    <t>6.3.25</t>
  </si>
  <si>
    <t>6.3.26</t>
  </si>
  <si>
    <t>6.3.27</t>
  </si>
  <si>
    <t xml:space="preserve">Итого по п. 6: </t>
  </si>
  <si>
    <t xml:space="preserve">Ремонт плиточного мощения </t>
  </si>
  <si>
    <t xml:space="preserve">Ремонт детского игрового  оборудования </t>
  </si>
  <si>
    <t xml:space="preserve">Уход за деревьми </t>
  </si>
  <si>
    <t xml:space="preserve">Ремонт полимерного покрытия </t>
  </si>
  <si>
    <t xml:space="preserve">Установка ограждений газонов </t>
  </si>
  <si>
    <t xml:space="preserve">Установка детского игрового оборудования </t>
  </si>
  <si>
    <t>Установка МАФ и уличной мебели</t>
  </si>
  <si>
    <t xml:space="preserve">Установка спортивного оборудования </t>
  </si>
  <si>
    <t>Ремонт ограждений газонов</t>
  </si>
  <si>
    <t xml:space="preserve">Ремонт набивного покрытия </t>
  </si>
  <si>
    <t xml:space="preserve">7.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</si>
  <si>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на территориях памятников культурного наследия </t>
  </si>
  <si>
    <t>Территория памятников культурного наследия</t>
  </si>
  <si>
    <t>7.1</t>
  </si>
  <si>
    <t>7.2</t>
  </si>
  <si>
    <t>7.3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</si>
  <si>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</si>
  <si>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территориях памятников культурного наследия </t>
  </si>
  <si>
    <t>8.2</t>
  </si>
  <si>
    <t>8.3</t>
  </si>
  <si>
    <t xml:space="preserve">Территория памятников культурного наследия </t>
  </si>
  <si>
    <t xml:space="preserve">Демонтаж уличной мебели </t>
  </si>
  <si>
    <t xml:space="preserve">Установка уличной мебели  </t>
  </si>
  <si>
    <t>пм</t>
  </si>
  <si>
    <t>мес</t>
  </si>
  <si>
    <t>Отчет об исполнении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 в 2023 году» за 4 квартал 2023 года</t>
  </si>
  <si>
    <t>Составление смет, индексация сметных расчетов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</si>
</sst>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4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zoomScale="125" zoomScaleNormal="125" workbookViewId="0">
      <selection activeCell="B8" sqref="B8"/>
    </sheetView>
  </sheetViews>
  <sheetFormatPr defaultRowHeight="15" x14ac:dyDescent="0.25"/>
  <cols>
    <col min="1" max="1" width="8.28515625" customWidth="1"/>
    <col min="2" max="2" width="38.85546875" customWidth="1"/>
    <col min="4" max="4" width="9.5703125" customWidth="1"/>
    <col min="5" max="5" width="12.28515625" customWidth="1"/>
    <col min="6" max="6" width="14.28515625" customWidth="1"/>
    <col min="7" max="7" width="13.140625" customWidth="1"/>
    <col min="8" max="8" width="14.28515625" customWidth="1"/>
    <col min="9" max="9" width="15" customWidth="1"/>
    <col min="10" max="10" width="0.140625" customWidth="1"/>
    <col min="11" max="12" width="11.5703125" bestFit="1" customWidth="1"/>
    <col min="13" max="13" width="13.140625" customWidth="1"/>
    <col min="15" max="15" width="12.140625" customWidth="1"/>
  </cols>
  <sheetData>
    <row r="1" spans="1:13" ht="44.25" customHeight="1" x14ac:dyDescent="0.25">
      <c r="A1" s="59" t="s">
        <v>164</v>
      </c>
      <c r="B1" s="59"/>
      <c r="C1" s="59"/>
      <c r="D1" s="59"/>
      <c r="E1" s="59"/>
      <c r="F1" s="59"/>
      <c r="G1" s="59"/>
      <c r="H1" s="59"/>
      <c r="I1" s="59"/>
      <c r="J1" s="34"/>
    </row>
    <row r="3" spans="1:13" ht="15.75" customHeight="1" x14ac:dyDescent="0.25">
      <c r="A3" s="60" t="s">
        <v>0</v>
      </c>
      <c r="B3" s="55" t="s">
        <v>1</v>
      </c>
      <c r="C3" s="3"/>
      <c r="D3" s="61" t="s">
        <v>2</v>
      </c>
      <c r="E3" s="61"/>
      <c r="F3" s="61"/>
      <c r="G3" s="61" t="s">
        <v>3</v>
      </c>
      <c r="H3" s="61"/>
      <c r="I3" s="61"/>
      <c r="J3" s="61"/>
      <c r="K3" s="1"/>
    </row>
    <row r="4" spans="1:13" ht="31.5" x14ac:dyDescent="0.25">
      <c r="A4" s="60"/>
      <c r="B4" s="55"/>
      <c r="C4" s="4" t="s">
        <v>4</v>
      </c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7</v>
      </c>
      <c r="J4" s="3"/>
      <c r="K4" s="1"/>
    </row>
    <row r="5" spans="1:13" ht="15.75" x14ac:dyDescent="0.25">
      <c r="A5" s="5" t="s">
        <v>8</v>
      </c>
      <c r="B5" s="55" t="s">
        <v>9</v>
      </c>
      <c r="C5" s="55"/>
      <c r="D5" s="55"/>
      <c r="E5" s="55"/>
      <c r="F5" s="55"/>
      <c r="G5" s="55"/>
      <c r="H5" s="55"/>
      <c r="I5" s="55"/>
      <c r="J5" s="55"/>
      <c r="K5" s="1"/>
    </row>
    <row r="6" spans="1:13" ht="15.75" x14ac:dyDescent="0.25">
      <c r="A6" s="6" t="s">
        <v>45</v>
      </c>
      <c r="B6" s="7" t="s">
        <v>56</v>
      </c>
      <c r="C6" s="10" t="s">
        <v>10</v>
      </c>
      <c r="D6" s="9">
        <v>6</v>
      </c>
      <c r="E6" s="9">
        <v>6</v>
      </c>
      <c r="F6" s="13">
        <f>E6/D6</f>
        <v>1</v>
      </c>
      <c r="G6" s="11">
        <v>327.39999999999998</v>
      </c>
      <c r="H6" s="11">
        <v>327.3</v>
      </c>
      <c r="I6" s="13">
        <v>1</v>
      </c>
      <c r="J6" s="8"/>
      <c r="K6" s="1"/>
      <c r="L6" s="2"/>
    </row>
    <row r="7" spans="1:13" ht="31.5" x14ac:dyDescent="0.25">
      <c r="A7" s="12" t="s">
        <v>46</v>
      </c>
      <c r="B7" s="7" t="s">
        <v>165</v>
      </c>
      <c r="C7" s="10" t="s">
        <v>10</v>
      </c>
      <c r="D7" s="9">
        <v>71</v>
      </c>
      <c r="E7" s="9">
        <v>71</v>
      </c>
      <c r="F7" s="13">
        <f>E7/D7</f>
        <v>1</v>
      </c>
      <c r="G7" s="11">
        <v>140</v>
      </c>
      <c r="H7" s="11">
        <v>140</v>
      </c>
      <c r="I7" s="13">
        <v>1</v>
      </c>
      <c r="J7" s="8"/>
      <c r="K7" s="1"/>
      <c r="L7" s="2"/>
    </row>
    <row r="8" spans="1:13" ht="15.75" x14ac:dyDescent="0.25">
      <c r="A8" s="14"/>
      <c r="B8" s="15" t="s">
        <v>11</v>
      </c>
      <c r="C8" s="10"/>
      <c r="D8" s="16"/>
      <c r="E8" s="16"/>
      <c r="F8" s="17"/>
      <c r="G8" s="18">
        <f>G6+G7</f>
        <v>467.4</v>
      </c>
      <c r="H8" s="18">
        <f>H6+H7</f>
        <v>467.3</v>
      </c>
      <c r="I8" s="17">
        <v>1</v>
      </c>
      <c r="J8" s="8"/>
      <c r="K8" s="1"/>
      <c r="L8" s="2"/>
    </row>
    <row r="9" spans="1:13" ht="63" customHeight="1" x14ac:dyDescent="0.25">
      <c r="A9" s="5" t="s">
        <v>12</v>
      </c>
      <c r="B9" s="55" t="s">
        <v>13</v>
      </c>
      <c r="C9" s="55"/>
      <c r="D9" s="55"/>
      <c r="E9" s="55"/>
      <c r="F9" s="55"/>
      <c r="G9" s="55"/>
      <c r="H9" s="55"/>
      <c r="I9" s="55"/>
      <c r="J9" s="55"/>
      <c r="K9" s="1"/>
      <c r="L9" s="2"/>
    </row>
    <row r="10" spans="1:13" ht="15.75" x14ac:dyDescent="0.25">
      <c r="A10" s="5"/>
      <c r="B10" s="48" t="s">
        <v>64</v>
      </c>
      <c r="C10" s="49"/>
      <c r="D10" s="49"/>
      <c r="E10" s="49"/>
      <c r="F10" s="49"/>
      <c r="G10" s="49"/>
      <c r="H10" s="49"/>
      <c r="I10" s="50"/>
      <c r="J10" s="15"/>
      <c r="K10" s="1"/>
      <c r="L10" s="2"/>
    </row>
    <row r="11" spans="1:13" ht="15.75" x14ac:dyDescent="0.25">
      <c r="A11" s="12" t="s">
        <v>47</v>
      </c>
      <c r="B11" s="7" t="s">
        <v>65</v>
      </c>
      <c r="C11" s="10" t="s">
        <v>10</v>
      </c>
      <c r="D11" s="9">
        <v>3</v>
      </c>
      <c r="E11" s="9">
        <v>3</v>
      </c>
      <c r="F11" s="13">
        <f>E11/D11</f>
        <v>1</v>
      </c>
      <c r="G11" s="11">
        <v>1.7</v>
      </c>
      <c r="H11" s="11">
        <v>1.7</v>
      </c>
      <c r="I11" s="13">
        <f>H11/G11</f>
        <v>1</v>
      </c>
      <c r="J11" s="8"/>
      <c r="K11" s="1"/>
      <c r="L11" s="2"/>
    </row>
    <row r="12" spans="1:13" ht="15.75" x14ac:dyDescent="0.25">
      <c r="A12" s="12" t="s">
        <v>48</v>
      </c>
      <c r="B12" s="7" t="s">
        <v>30</v>
      </c>
      <c r="C12" s="10" t="s">
        <v>15</v>
      </c>
      <c r="D12" s="9">
        <v>71.599999999999994</v>
      </c>
      <c r="E12" s="9">
        <v>71.599999999999994</v>
      </c>
      <c r="F12" s="13">
        <f t="shared" ref="F12:F13" si="0">E12/D12</f>
        <v>1</v>
      </c>
      <c r="G12" s="11">
        <v>38.5</v>
      </c>
      <c r="H12" s="11">
        <v>38.4</v>
      </c>
      <c r="I12" s="13">
        <f t="shared" ref="I12:I13" si="1">H12/G12</f>
        <v>0.9974025974025974</v>
      </c>
      <c r="J12" s="8"/>
      <c r="K12" s="1"/>
      <c r="L12" s="2"/>
    </row>
    <row r="13" spans="1:13" ht="15.75" x14ac:dyDescent="0.25">
      <c r="A13" s="12" t="s">
        <v>49</v>
      </c>
      <c r="B13" s="7" t="s">
        <v>66</v>
      </c>
      <c r="C13" s="10" t="s">
        <v>15</v>
      </c>
      <c r="D13" s="9">
        <v>9.6999999999999993</v>
      </c>
      <c r="E13" s="9">
        <v>9.6999999999999993</v>
      </c>
      <c r="F13" s="13">
        <f t="shared" si="0"/>
        <v>1</v>
      </c>
      <c r="G13" s="11">
        <v>29.4</v>
      </c>
      <c r="H13" s="11">
        <v>29.3</v>
      </c>
      <c r="I13" s="13">
        <f t="shared" si="1"/>
        <v>0.99659863945578242</v>
      </c>
      <c r="J13" s="8"/>
      <c r="K13" s="1"/>
      <c r="L13" s="2"/>
    </row>
    <row r="14" spans="1:13" ht="15.75" x14ac:dyDescent="0.25">
      <c r="A14" s="40" t="s">
        <v>67</v>
      </c>
      <c r="B14" s="48" t="s">
        <v>17</v>
      </c>
      <c r="C14" s="49"/>
      <c r="D14" s="49"/>
      <c r="E14" s="49"/>
      <c r="F14" s="49"/>
      <c r="G14" s="49"/>
      <c r="H14" s="49"/>
      <c r="I14" s="50"/>
      <c r="J14" s="7"/>
      <c r="K14" s="1"/>
      <c r="L14" s="25"/>
      <c r="M14" s="25"/>
    </row>
    <row r="15" spans="1:13" ht="31.5" x14ac:dyDescent="0.25">
      <c r="A15" s="40"/>
      <c r="B15" s="7" t="s">
        <v>14</v>
      </c>
      <c r="C15" s="10" t="s">
        <v>15</v>
      </c>
      <c r="D15" s="9">
        <v>780</v>
      </c>
      <c r="E15" s="9">
        <v>780</v>
      </c>
      <c r="F15" s="13">
        <f>E15/D15</f>
        <v>1</v>
      </c>
      <c r="G15" s="11">
        <v>1978.3</v>
      </c>
      <c r="H15" s="11">
        <v>1978.3</v>
      </c>
      <c r="I15" s="56">
        <f>H15/G15</f>
        <v>1</v>
      </c>
      <c r="J15" s="56"/>
      <c r="K15" s="1"/>
      <c r="L15" s="25"/>
      <c r="M15" s="25"/>
    </row>
    <row r="16" spans="1:13" ht="15.75" x14ac:dyDescent="0.25">
      <c r="A16" s="40" t="s">
        <v>68</v>
      </c>
      <c r="B16" s="48" t="s">
        <v>17</v>
      </c>
      <c r="C16" s="49"/>
      <c r="D16" s="49"/>
      <c r="E16" s="49"/>
      <c r="F16" s="49"/>
      <c r="G16" s="49"/>
      <c r="H16" s="49"/>
      <c r="I16" s="50"/>
      <c r="J16" s="7"/>
      <c r="K16" s="1"/>
      <c r="L16" s="25"/>
      <c r="M16" s="25"/>
    </row>
    <row r="17" spans="1:12" ht="15.75" x14ac:dyDescent="0.25">
      <c r="A17" s="40"/>
      <c r="B17" s="7" t="s">
        <v>16</v>
      </c>
      <c r="C17" s="10" t="s">
        <v>15</v>
      </c>
      <c r="D17" s="9">
        <v>100</v>
      </c>
      <c r="E17" s="9">
        <v>100</v>
      </c>
      <c r="F17" s="13">
        <f>E17/D17</f>
        <v>1</v>
      </c>
      <c r="G17" s="11">
        <v>645.29999999999995</v>
      </c>
      <c r="H17" s="11">
        <v>645.20000000000005</v>
      </c>
      <c r="I17" s="56">
        <f>H17/G17</f>
        <v>0.99984503331783681</v>
      </c>
      <c r="J17" s="56"/>
      <c r="K17" s="1"/>
      <c r="L17" s="2"/>
    </row>
    <row r="18" spans="1:12" ht="15.75" x14ac:dyDescent="0.25">
      <c r="A18" s="40" t="s">
        <v>69</v>
      </c>
      <c r="B18" s="41" t="s">
        <v>17</v>
      </c>
      <c r="C18" s="41"/>
      <c r="D18" s="41"/>
      <c r="E18" s="41"/>
      <c r="F18" s="41"/>
      <c r="G18" s="41"/>
      <c r="H18" s="41"/>
      <c r="I18" s="41"/>
      <c r="J18" s="41"/>
      <c r="K18" s="1"/>
      <c r="L18" s="2"/>
    </row>
    <row r="19" spans="1:12" ht="47.25" x14ac:dyDescent="0.25">
      <c r="A19" s="40"/>
      <c r="B19" s="7" t="s">
        <v>57</v>
      </c>
      <c r="C19" s="10" t="s">
        <v>10</v>
      </c>
      <c r="D19" s="9">
        <v>30</v>
      </c>
      <c r="E19" s="9">
        <v>30</v>
      </c>
      <c r="F19" s="13">
        <f>E19/D19</f>
        <v>1</v>
      </c>
      <c r="G19" s="11">
        <v>61.4</v>
      </c>
      <c r="H19" s="11">
        <v>61.3</v>
      </c>
      <c r="I19" s="56">
        <f>H19/G19</f>
        <v>0.99837133550488599</v>
      </c>
      <c r="J19" s="56"/>
      <c r="K19" s="1"/>
      <c r="L19" s="2"/>
    </row>
    <row r="20" spans="1:12" ht="15.75" x14ac:dyDescent="0.25">
      <c r="A20" s="57" t="s">
        <v>70</v>
      </c>
      <c r="B20" s="48" t="s">
        <v>17</v>
      </c>
      <c r="C20" s="49"/>
      <c r="D20" s="49"/>
      <c r="E20" s="49"/>
      <c r="F20" s="49"/>
      <c r="G20" s="49"/>
      <c r="H20" s="49"/>
      <c r="I20" s="50"/>
      <c r="J20" s="13"/>
      <c r="K20" s="1"/>
      <c r="L20" s="2"/>
    </row>
    <row r="21" spans="1:12" ht="15.75" x14ac:dyDescent="0.25">
      <c r="A21" s="58"/>
      <c r="B21" s="7" t="s">
        <v>71</v>
      </c>
      <c r="C21" s="10" t="s">
        <v>15</v>
      </c>
      <c r="D21" s="9">
        <v>670</v>
      </c>
      <c r="E21" s="9">
        <v>670</v>
      </c>
      <c r="F21" s="13">
        <f>E21/D21</f>
        <v>1</v>
      </c>
      <c r="G21" s="11">
        <v>539.79999999999995</v>
      </c>
      <c r="H21" s="11">
        <v>539.79999999999995</v>
      </c>
      <c r="I21" s="13">
        <f>H21/G21</f>
        <v>1</v>
      </c>
      <c r="J21" s="13"/>
      <c r="K21" s="1"/>
      <c r="L21" s="2"/>
    </row>
    <row r="22" spans="1:12" ht="15.75" x14ac:dyDescent="0.25">
      <c r="A22" s="14"/>
      <c r="B22" s="15" t="s">
        <v>18</v>
      </c>
      <c r="C22" s="4"/>
      <c r="D22" s="4"/>
      <c r="E22" s="5"/>
      <c r="F22" s="4"/>
      <c r="G22" s="19">
        <f>G15+G17+G19+G11+G12+G13+G21</f>
        <v>3294.3999999999996</v>
      </c>
      <c r="H22" s="19">
        <f>H15+H17+H19+H13+H12+H11+H21</f>
        <v>3294</v>
      </c>
      <c r="I22" s="51">
        <f>H22/G22</f>
        <v>0.99987858183584277</v>
      </c>
      <c r="J22" s="51"/>
      <c r="K22" s="1"/>
      <c r="L22" s="2"/>
    </row>
    <row r="23" spans="1:12" ht="31.5" customHeight="1" x14ac:dyDescent="0.25">
      <c r="A23" s="5" t="s">
        <v>19</v>
      </c>
      <c r="B23" s="42" t="s">
        <v>20</v>
      </c>
      <c r="C23" s="43"/>
      <c r="D23" s="43"/>
      <c r="E23" s="43"/>
      <c r="F23" s="43"/>
      <c r="G23" s="43"/>
      <c r="H23" s="43"/>
      <c r="I23" s="44"/>
      <c r="J23" s="22"/>
      <c r="K23" s="1"/>
      <c r="L23" s="2"/>
    </row>
    <row r="24" spans="1:12" ht="15.75" x14ac:dyDescent="0.25">
      <c r="A24" s="12" t="s">
        <v>50</v>
      </c>
      <c r="B24" s="41" t="s">
        <v>72</v>
      </c>
      <c r="C24" s="41"/>
      <c r="D24" s="41"/>
      <c r="E24" s="41"/>
      <c r="F24" s="41"/>
      <c r="G24" s="41"/>
      <c r="H24" s="41"/>
      <c r="I24" s="41"/>
      <c r="J24" s="41"/>
      <c r="K24" s="1"/>
      <c r="L24" s="2"/>
    </row>
    <row r="25" spans="1:12" ht="52.5" customHeight="1" x14ac:dyDescent="0.25">
      <c r="A25" s="12" t="s">
        <v>50</v>
      </c>
      <c r="B25" s="7" t="s">
        <v>31</v>
      </c>
      <c r="C25" s="10" t="s">
        <v>10</v>
      </c>
      <c r="D25" s="9">
        <v>15</v>
      </c>
      <c r="E25" s="20">
        <v>15</v>
      </c>
      <c r="F25" s="13">
        <f>E25/D25</f>
        <v>1</v>
      </c>
      <c r="G25" s="11">
        <v>242.8</v>
      </c>
      <c r="H25" s="11">
        <v>242.8</v>
      </c>
      <c r="I25" s="13">
        <f>H25/G25</f>
        <v>1</v>
      </c>
      <c r="J25" s="13"/>
      <c r="K25" s="13"/>
      <c r="L25" s="2"/>
    </row>
    <row r="26" spans="1:12" ht="15.75" x14ac:dyDescent="0.25">
      <c r="A26" s="14"/>
      <c r="B26" s="15" t="s">
        <v>21</v>
      </c>
      <c r="C26" s="10" t="s">
        <v>10</v>
      </c>
      <c r="D26" s="16"/>
      <c r="E26" s="21"/>
      <c r="F26" s="17"/>
      <c r="G26" s="18">
        <f>G25</f>
        <v>242.8</v>
      </c>
      <c r="H26" s="18">
        <f>H25</f>
        <v>242.8</v>
      </c>
      <c r="I26" s="51">
        <v>1</v>
      </c>
      <c r="J26" s="51"/>
      <c r="K26" s="1"/>
      <c r="L26" s="2"/>
    </row>
    <row r="27" spans="1:12" ht="86.25" customHeight="1" x14ac:dyDescent="0.25">
      <c r="A27" s="5" t="s">
        <v>22</v>
      </c>
      <c r="B27" s="42" t="s">
        <v>23</v>
      </c>
      <c r="C27" s="43"/>
      <c r="D27" s="43"/>
      <c r="E27" s="43"/>
      <c r="F27" s="43"/>
      <c r="G27" s="43"/>
      <c r="H27" s="43"/>
      <c r="I27" s="44"/>
      <c r="J27" s="22"/>
      <c r="K27" s="1"/>
      <c r="L27" s="2"/>
    </row>
    <row r="28" spans="1:12" ht="15.75" x14ac:dyDescent="0.25">
      <c r="B28" s="41" t="s">
        <v>24</v>
      </c>
      <c r="C28" s="41"/>
      <c r="D28" s="41"/>
      <c r="E28" s="41"/>
      <c r="F28" s="41"/>
      <c r="G28" s="41"/>
      <c r="H28" s="41"/>
      <c r="I28" s="41"/>
      <c r="J28" s="3"/>
      <c r="K28" s="1"/>
      <c r="L28" s="2"/>
    </row>
    <row r="29" spans="1:12" ht="31.5" x14ac:dyDescent="0.25">
      <c r="A29" s="32" t="s">
        <v>51</v>
      </c>
      <c r="B29" s="7" t="s">
        <v>25</v>
      </c>
      <c r="C29" s="10" t="s">
        <v>10</v>
      </c>
      <c r="D29" s="9">
        <v>3060</v>
      </c>
      <c r="E29" s="38">
        <v>3060</v>
      </c>
      <c r="F29" s="13">
        <f>E29/D29</f>
        <v>1</v>
      </c>
      <c r="G29" s="11">
        <v>148.6</v>
      </c>
      <c r="H29" s="11">
        <v>148.6</v>
      </c>
      <c r="I29" s="13">
        <f>H29/G29</f>
        <v>1</v>
      </c>
      <c r="J29" s="3"/>
      <c r="K29" s="1"/>
      <c r="L29" s="2"/>
    </row>
    <row r="30" spans="1:12" ht="15.75" x14ac:dyDescent="0.25">
      <c r="A30" s="32" t="s">
        <v>52</v>
      </c>
      <c r="B30" s="7" t="s">
        <v>26</v>
      </c>
      <c r="C30" s="10" t="s">
        <v>15</v>
      </c>
      <c r="D30" s="10">
        <v>94.02</v>
      </c>
      <c r="E30" s="10">
        <v>94.02</v>
      </c>
      <c r="F30" s="13">
        <f>E30/D30</f>
        <v>1</v>
      </c>
      <c r="G30" s="11">
        <v>123.3</v>
      </c>
      <c r="H30" s="11">
        <v>123.2</v>
      </c>
      <c r="I30" s="13">
        <f>H30/G30</f>
        <v>0.99918896999188977</v>
      </c>
      <c r="J30" s="10"/>
      <c r="K30" s="1"/>
      <c r="L30" s="2"/>
    </row>
    <row r="31" spans="1:12" ht="15.75" x14ac:dyDescent="0.25">
      <c r="A31" s="32" t="s">
        <v>53</v>
      </c>
      <c r="B31" s="7" t="s">
        <v>75</v>
      </c>
      <c r="C31" s="10" t="s">
        <v>33</v>
      </c>
      <c r="D31" s="9">
        <v>190</v>
      </c>
      <c r="E31" s="9">
        <v>190</v>
      </c>
      <c r="F31" s="13">
        <f>E31/D31</f>
        <v>1</v>
      </c>
      <c r="G31" s="11">
        <v>41.6</v>
      </c>
      <c r="H31" s="11">
        <v>41.6</v>
      </c>
      <c r="I31" s="13">
        <f>H31/G31</f>
        <v>1</v>
      </c>
      <c r="J31" s="10"/>
      <c r="K31" s="1"/>
      <c r="L31" s="2"/>
    </row>
    <row r="32" spans="1:12" ht="31.5" x14ac:dyDescent="0.25">
      <c r="A32" s="32" t="s">
        <v>54</v>
      </c>
      <c r="B32" s="7" t="s">
        <v>42</v>
      </c>
      <c r="C32" s="10" t="s">
        <v>10</v>
      </c>
      <c r="D32" s="9">
        <v>100</v>
      </c>
      <c r="E32" s="9">
        <v>100</v>
      </c>
      <c r="F32" s="13">
        <f>E32/D32</f>
        <v>1</v>
      </c>
      <c r="G32" s="11">
        <v>125.2</v>
      </c>
      <c r="H32" s="11">
        <v>125</v>
      </c>
      <c r="I32" s="13">
        <f>H32/G32</f>
        <v>0.99840255591054305</v>
      </c>
      <c r="J32" s="10"/>
      <c r="K32" s="1"/>
      <c r="L32" s="2"/>
    </row>
    <row r="33" spans="1:12" ht="15.75" x14ac:dyDescent="0.25">
      <c r="A33" s="32" t="s">
        <v>73</v>
      </c>
      <c r="B33" s="7" t="s">
        <v>76</v>
      </c>
      <c r="C33" s="10" t="s">
        <v>10</v>
      </c>
      <c r="D33" s="9">
        <v>11</v>
      </c>
      <c r="E33" s="9">
        <v>11</v>
      </c>
      <c r="F33" s="13">
        <f>E33/D33</f>
        <v>1</v>
      </c>
      <c r="G33" s="11">
        <v>19.2</v>
      </c>
      <c r="H33" s="11">
        <v>19.100000000000001</v>
      </c>
      <c r="I33" s="13">
        <f>H33/G33</f>
        <v>0.99479166666666674</v>
      </c>
      <c r="J33" s="10"/>
      <c r="K33" s="1"/>
      <c r="L33" s="2"/>
    </row>
    <row r="34" spans="1:12" ht="15.75" x14ac:dyDescent="0.25">
      <c r="A34" s="32"/>
      <c r="B34" s="52" t="s">
        <v>77</v>
      </c>
      <c r="C34" s="53"/>
      <c r="D34" s="53"/>
      <c r="E34" s="53"/>
      <c r="F34" s="53"/>
      <c r="G34" s="53"/>
      <c r="H34" s="53"/>
      <c r="I34" s="54"/>
      <c r="J34" s="10"/>
      <c r="K34" s="1"/>
      <c r="L34" s="2"/>
    </row>
    <row r="35" spans="1:12" ht="15.75" x14ac:dyDescent="0.25">
      <c r="A35" s="32" t="s">
        <v>79</v>
      </c>
      <c r="B35" s="7" t="s">
        <v>78</v>
      </c>
      <c r="C35" s="10" t="s">
        <v>33</v>
      </c>
      <c r="D35" s="9">
        <v>1905</v>
      </c>
      <c r="E35" s="9">
        <v>1905</v>
      </c>
      <c r="F35" s="13">
        <f>E35/D35</f>
        <v>1</v>
      </c>
      <c r="G35" s="11">
        <v>441.4</v>
      </c>
      <c r="H35" s="11">
        <v>441.3</v>
      </c>
      <c r="I35" s="13">
        <f>H35/G35</f>
        <v>0.99977344811961943</v>
      </c>
      <c r="J35" s="10"/>
      <c r="K35" s="1"/>
      <c r="L35" s="2"/>
    </row>
    <row r="36" spans="1:12" ht="15.75" x14ac:dyDescent="0.25">
      <c r="A36" s="32"/>
      <c r="B36" s="48" t="s">
        <v>80</v>
      </c>
      <c r="C36" s="49"/>
      <c r="D36" s="49"/>
      <c r="E36" s="49"/>
      <c r="F36" s="49"/>
      <c r="G36" s="49"/>
      <c r="H36" s="49"/>
      <c r="I36" s="50"/>
      <c r="J36" s="10"/>
      <c r="K36" s="1"/>
      <c r="L36" s="2"/>
    </row>
    <row r="37" spans="1:12" ht="15.75" x14ac:dyDescent="0.25">
      <c r="A37" s="32" t="s">
        <v>81</v>
      </c>
      <c r="B37" s="7" t="s">
        <v>82</v>
      </c>
      <c r="C37" s="10" t="s">
        <v>10</v>
      </c>
      <c r="D37" s="9">
        <v>2</v>
      </c>
      <c r="E37" s="9">
        <v>2</v>
      </c>
      <c r="F37" s="13">
        <f>E37/D37</f>
        <v>1</v>
      </c>
      <c r="G37" s="11">
        <v>46.1</v>
      </c>
      <c r="H37" s="11">
        <v>46.1</v>
      </c>
      <c r="I37" s="13">
        <f>H37/G37</f>
        <v>1</v>
      </c>
      <c r="J37" s="10"/>
      <c r="K37" s="1"/>
      <c r="L37" s="2"/>
    </row>
    <row r="38" spans="1:12" ht="15.75" x14ac:dyDescent="0.25">
      <c r="A38" s="32"/>
      <c r="B38" s="48" t="s">
        <v>64</v>
      </c>
      <c r="C38" s="49"/>
      <c r="D38" s="49"/>
      <c r="E38" s="49"/>
      <c r="F38" s="49"/>
      <c r="G38" s="49"/>
      <c r="H38" s="49"/>
      <c r="I38" s="50"/>
      <c r="J38" s="10"/>
      <c r="K38" s="1"/>
      <c r="L38" s="2"/>
    </row>
    <row r="39" spans="1:12" ht="15.75" x14ac:dyDescent="0.25">
      <c r="A39" s="32" t="s">
        <v>83</v>
      </c>
      <c r="B39" s="33" t="s">
        <v>88</v>
      </c>
      <c r="C39" s="10" t="s">
        <v>10</v>
      </c>
      <c r="D39" s="9">
        <v>1</v>
      </c>
      <c r="E39" s="9">
        <v>1</v>
      </c>
      <c r="F39" s="13">
        <f>E39/D39</f>
        <v>1</v>
      </c>
      <c r="G39" s="11">
        <v>102.4</v>
      </c>
      <c r="H39" s="11">
        <v>102.3</v>
      </c>
      <c r="I39" s="13">
        <f t="shared" ref="I39:I44" si="2">H39/G39</f>
        <v>0.99902343749999989</v>
      </c>
      <c r="J39" s="10"/>
      <c r="K39" s="1"/>
      <c r="L39" s="2"/>
    </row>
    <row r="40" spans="1:12" ht="15.75" x14ac:dyDescent="0.25">
      <c r="A40" s="32" t="s">
        <v>84</v>
      </c>
      <c r="B40" s="33" t="s">
        <v>89</v>
      </c>
      <c r="C40" s="10" t="s">
        <v>15</v>
      </c>
      <c r="D40" s="9">
        <v>18</v>
      </c>
      <c r="E40" s="9">
        <v>18</v>
      </c>
      <c r="F40" s="13">
        <f>E40/D40</f>
        <v>1</v>
      </c>
      <c r="G40" s="11">
        <v>79.400000000000006</v>
      </c>
      <c r="H40" s="11">
        <v>79.400000000000006</v>
      </c>
      <c r="I40" s="13">
        <f t="shared" si="2"/>
        <v>1</v>
      </c>
      <c r="J40" s="10"/>
      <c r="K40" s="1"/>
      <c r="L40" s="2"/>
    </row>
    <row r="41" spans="1:12" ht="31.5" x14ac:dyDescent="0.25">
      <c r="A41" s="32" t="s">
        <v>85</v>
      </c>
      <c r="B41" s="33" t="s">
        <v>42</v>
      </c>
      <c r="C41" s="10" t="s">
        <v>10</v>
      </c>
      <c r="D41" s="9">
        <v>182</v>
      </c>
      <c r="E41" s="9">
        <v>182</v>
      </c>
      <c r="F41" s="13">
        <f>E41/D41</f>
        <v>1</v>
      </c>
      <c r="G41" s="11">
        <v>157.80000000000001</v>
      </c>
      <c r="H41" s="11">
        <v>157.80000000000001</v>
      </c>
      <c r="I41" s="13">
        <f t="shared" si="2"/>
        <v>1</v>
      </c>
      <c r="J41" s="10"/>
      <c r="K41" s="1"/>
      <c r="L41" s="2"/>
    </row>
    <row r="42" spans="1:12" ht="15.75" x14ac:dyDescent="0.25">
      <c r="A42" s="32" t="s">
        <v>86</v>
      </c>
      <c r="B42" s="33" t="s">
        <v>41</v>
      </c>
      <c r="C42" s="10" t="s">
        <v>10</v>
      </c>
      <c r="D42" s="9">
        <v>3</v>
      </c>
      <c r="E42" s="9">
        <v>3</v>
      </c>
      <c r="F42" s="13">
        <f>E42/D42</f>
        <v>1</v>
      </c>
      <c r="G42" s="11">
        <v>19.8</v>
      </c>
      <c r="H42" s="11">
        <v>19.8</v>
      </c>
      <c r="I42" s="13">
        <f t="shared" si="2"/>
        <v>1</v>
      </c>
      <c r="J42" s="10"/>
      <c r="K42" s="1"/>
      <c r="L42" s="2"/>
    </row>
    <row r="43" spans="1:12" ht="15.75" x14ac:dyDescent="0.25">
      <c r="A43" s="32" t="s">
        <v>87</v>
      </c>
      <c r="B43" s="7" t="s">
        <v>90</v>
      </c>
      <c r="C43" s="10" t="s">
        <v>10</v>
      </c>
      <c r="D43" s="9">
        <v>4</v>
      </c>
      <c r="E43" s="9">
        <v>4</v>
      </c>
      <c r="F43" s="13">
        <f>E43/D43</f>
        <v>1</v>
      </c>
      <c r="G43" s="11">
        <v>6.6</v>
      </c>
      <c r="H43" s="11">
        <v>6.5</v>
      </c>
      <c r="I43" s="13">
        <f t="shared" si="2"/>
        <v>0.98484848484848486</v>
      </c>
      <c r="J43" s="10"/>
      <c r="K43" s="1"/>
      <c r="L43" s="2"/>
    </row>
    <row r="44" spans="1:12" ht="15.75" x14ac:dyDescent="0.25">
      <c r="A44" s="14"/>
      <c r="B44" s="22" t="s">
        <v>74</v>
      </c>
      <c r="C44" s="10"/>
      <c r="D44" s="10"/>
      <c r="E44" s="10"/>
      <c r="F44" s="10"/>
      <c r="G44" s="18">
        <f>SUM(G29:G33,G35,G37,G39:G43)</f>
        <v>1311.3999999999999</v>
      </c>
      <c r="H44" s="18">
        <f>SUM(H29:H33,H35,H37,H39:H43)</f>
        <v>1310.7</v>
      </c>
      <c r="I44" s="17">
        <f t="shared" si="2"/>
        <v>0.99946621930761037</v>
      </c>
      <c r="J44" s="10"/>
      <c r="K44" s="1"/>
      <c r="L44" s="2"/>
    </row>
    <row r="45" spans="1:12" ht="47.25" customHeight="1" x14ac:dyDescent="0.25">
      <c r="A45" s="5" t="s">
        <v>91</v>
      </c>
      <c r="B45" s="42" t="s">
        <v>28</v>
      </c>
      <c r="C45" s="43"/>
      <c r="D45" s="43"/>
      <c r="E45" s="43"/>
      <c r="F45" s="43"/>
      <c r="G45" s="43"/>
      <c r="H45" s="43"/>
      <c r="I45" s="44"/>
      <c r="J45" s="22"/>
      <c r="K45" s="1"/>
      <c r="L45" s="2"/>
    </row>
    <row r="46" spans="1:12" ht="37.5" customHeight="1" x14ac:dyDescent="0.25">
      <c r="A46" s="40" t="s">
        <v>94</v>
      </c>
      <c r="B46" s="41" t="s">
        <v>93</v>
      </c>
      <c r="C46" s="41"/>
      <c r="D46" s="41"/>
      <c r="E46" s="41"/>
      <c r="F46" s="41"/>
      <c r="G46" s="41"/>
      <c r="H46" s="41"/>
      <c r="I46" s="41"/>
      <c r="J46" s="10"/>
      <c r="K46" s="1"/>
      <c r="L46" s="2"/>
    </row>
    <row r="47" spans="1:12" ht="36.75" customHeight="1" x14ac:dyDescent="0.25">
      <c r="A47" s="40"/>
      <c r="B47" s="7" t="s">
        <v>29</v>
      </c>
      <c r="C47" s="10" t="s">
        <v>10</v>
      </c>
      <c r="D47" s="9">
        <v>8</v>
      </c>
      <c r="E47" s="9">
        <v>8</v>
      </c>
      <c r="F47" s="13">
        <f>E47/D47</f>
        <v>1</v>
      </c>
      <c r="G47" s="11">
        <v>186.4</v>
      </c>
      <c r="H47" s="11">
        <v>186.3</v>
      </c>
      <c r="I47" s="13">
        <f>H47/G47</f>
        <v>0.99946351931330479</v>
      </c>
      <c r="J47" s="10"/>
      <c r="K47" s="1"/>
      <c r="L47" s="2"/>
    </row>
    <row r="48" spans="1:12" ht="31.5" customHeight="1" x14ac:dyDescent="0.25">
      <c r="A48" s="40" t="s">
        <v>95</v>
      </c>
      <c r="B48" s="41" t="s">
        <v>93</v>
      </c>
      <c r="C48" s="41"/>
      <c r="D48" s="41"/>
      <c r="E48" s="41"/>
      <c r="F48" s="41"/>
      <c r="G48" s="41"/>
      <c r="H48" s="41"/>
      <c r="I48" s="41"/>
      <c r="J48" s="10"/>
      <c r="K48" s="1"/>
      <c r="L48" s="2"/>
    </row>
    <row r="49" spans="1:12" ht="15.75" x14ac:dyDescent="0.25">
      <c r="A49" s="40"/>
      <c r="B49" s="7" t="s">
        <v>92</v>
      </c>
      <c r="C49" s="10" t="s">
        <v>163</v>
      </c>
      <c r="D49" s="9">
        <v>11</v>
      </c>
      <c r="E49" s="9">
        <v>11</v>
      </c>
      <c r="F49" s="13">
        <f>E49/D49</f>
        <v>1</v>
      </c>
      <c r="G49" s="11">
        <v>97.2</v>
      </c>
      <c r="H49" s="11">
        <v>97.2</v>
      </c>
      <c r="I49" s="13">
        <f>H49/G49</f>
        <v>1</v>
      </c>
      <c r="J49" s="10"/>
      <c r="K49" s="1"/>
      <c r="L49" s="2"/>
    </row>
    <row r="50" spans="1:12" ht="15.75" x14ac:dyDescent="0.25">
      <c r="A50" s="14"/>
      <c r="B50" s="22" t="s">
        <v>96</v>
      </c>
      <c r="C50" s="10"/>
      <c r="D50" s="16"/>
      <c r="E50" s="21"/>
      <c r="F50" s="17"/>
      <c r="G50" s="18">
        <f>G47+G49</f>
        <v>283.60000000000002</v>
      </c>
      <c r="H50" s="18">
        <f>H47+H49</f>
        <v>283.5</v>
      </c>
      <c r="I50" s="17">
        <f>H50/G50</f>
        <v>0.99964739069111419</v>
      </c>
      <c r="J50" s="3"/>
      <c r="K50" s="1"/>
      <c r="L50" s="2"/>
    </row>
    <row r="51" spans="1:12" ht="15.75" customHeight="1" x14ac:dyDescent="0.25">
      <c r="A51" s="5" t="s">
        <v>27</v>
      </c>
      <c r="B51" s="42" t="s">
        <v>58</v>
      </c>
      <c r="C51" s="43"/>
      <c r="D51" s="43"/>
      <c r="E51" s="43"/>
      <c r="F51" s="43"/>
      <c r="G51" s="43"/>
      <c r="H51" s="43"/>
      <c r="I51" s="44"/>
      <c r="J51" s="22"/>
      <c r="K51" s="1"/>
      <c r="L51" s="2"/>
    </row>
    <row r="52" spans="1:12" ht="15.75" x14ac:dyDescent="0.25">
      <c r="A52" s="5" t="s">
        <v>97</v>
      </c>
      <c r="B52" s="42" t="s">
        <v>80</v>
      </c>
      <c r="C52" s="43"/>
      <c r="D52" s="43"/>
      <c r="E52" s="43"/>
      <c r="F52" s="43"/>
      <c r="G52" s="43"/>
      <c r="H52" s="43"/>
      <c r="I52" s="44"/>
      <c r="J52" s="22"/>
      <c r="K52" s="1"/>
      <c r="L52" s="2"/>
    </row>
    <row r="53" spans="1:12" ht="15.75" x14ac:dyDescent="0.25">
      <c r="A53" s="6" t="s">
        <v>102</v>
      </c>
      <c r="B53" s="7" t="s">
        <v>89</v>
      </c>
      <c r="C53" s="10" t="s">
        <v>15</v>
      </c>
      <c r="D53" s="10">
        <v>8.3000000000000007</v>
      </c>
      <c r="E53" s="9">
        <v>8.3000000000000007</v>
      </c>
      <c r="F53" s="13">
        <f t="shared" ref="F53:F58" si="3">E53/D53</f>
        <v>1</v>
      </c>
      <c r="G53" s="11">
        <v>217.8</v>
      </c>
      <c r="H53" s="11">
        <v>217.8</v>
      </c>
      <c r="I53" s="13">
        <f t="shared" ref="I53:I58" si="4">H53/G53</f>
        <v>1</v>
      </c>
      <c r="J53" s="10"/>
      <c r="K53" s="1"/>
      <c r="L53" s="2"/>
    </row>
    <row r="54" spans="1:12" ht="31.5" x14ac:dyDescent="0.25">
      <c r="A54" s="6" t="s">
        <v>103</v>
      </c>
      <c r="B54" s="7" t="s">
        <v>98</v>
      </c>
      <c r="C54" s="10" t="s">
        <v>15</v>
      </c>
      <c r="D54" s="9">
        <v>80</v>
      </c>
      <c r="E54" s="9">
        <v>80</v>
      </c>
      <c r="F54" s="13">
        <f t="shared" si="3"/>
        <v>1</v>
      </c>
      <c r="G54" s="11">
        <v>89.2</v>
      </c>
      <c r="H54" s="11">
        <v>88.5</v>
      </c>
      <c r="I54" s="13">
        <f t="shared" si="4"/>
        <v>0.99215246636771293</v>
      </c>
      <c r="J54" s="10"/>
      <c r="K54" s="1"/>
      <c r="L54" s="2"/>
    </row>
    <row r="55" spans="1:12" ht="31.5" x14ac:dyDescent="0.25">
      <c r="A55" s="6" t="s">
        <v>104</v>
      </c>
      <c r="B55" s="7" t="s">
        <v>42</v>
      </c>
      <c r="C55" s="10" t="s">
        <v>101</v>
      </c>
      <c r="D55" s="9">
        <v>51</v>
      </c>
      <c r="E55" s="9">
        <v>51</v>
      </c>
      <c r="F55" s="13">
        <f t="shared" si="3"/>
        <v>1</v>
      </c>
      <c r="G55" s="11">
        <v>66.2</v>
      </c>
      <c r="H55" s="11">
        <v>66.2</v>
      </c>
      <c r="I55" s="13">
        <f t="shared" si="4"/>
        <v>1</v>
      </c>
      <c r="J55" s="10"/>
      <c r="K55" s="1"/>
      <c r="L55" s="2"/>
    </row>
    <row r="56" spans="1:12" ht="31.5" x14ac:dyDescent="0.25">
      <c r="A56" s="6" t="s">
        <v>105</v>
      </c>
      <c r="B56" s="7" t="s">
        <v>99</v>
      </c>
      <c r="C56" s="10" t="s">
        <v>33</v>
      </c>
      <c r="D56" s="10">
        <v>29.3</v>
      </c>
      <c r="E56" s="9">
        <v>29.3</v>
      </c>
      <c r="F56" s="13">
        <f t="shared" si="3"/>
        <v>1</v>
      </c>
      <c r="G56" s="11">
        <v>13.8</v>
      </c>
      <c r="H56" s="11">
        <v>13.8</v>
      </c>
      <c r="I56" s="13">
        <f t="shared" si="4"/>
        <v>1</v>
      </c>
      <c r="J56" s="10"/>
      <c r="K56" s="1"/>
      <c r="L56" s="2"/>
    </row>
    <row r="57" spans="1:12" ht="31.5" x14ac:dyDescent="0.25">
      <c r="A57" s="6" t="s">
        <v>106</v>
      </c>
      <c r="B57" s="7" t="s">
        <v>100</v>
      </c>
      <c r="C57" s="10" t="s">
        <v>33</v>
      </c>
      <c r="D57" s="9">
        <v>25</v>
      </c>
      <c r="E57" s="9">
        <v>25</v>
      </c>
      <c r="F57" s="13">
        <f t="shared" si="3"/>
        <v>1</v>
      </c>
      <c r="G57" s="11">
        <v>20.399999999999999</v>
      </c>
      <c r="H57" s="11">
        <v>20.3</v>
      </c>
      <c r="I57" s="13">
        <f t="shared" si="4"/>
        <v>0.9950980392156864</v>
      </c>
      <c r="J57" s="10"/>
      <c r="K57" s="1"/>
      <c r="L57" s="2"/>
    </row>
    <row r="58" spans="1:12" ht="15.75" x14ac:dyDescent="0.25">
      <c r="A58" s="6" t="s">
        <v>107</v>
      </c>
      <c r="B58" s="7" t="s">
        <v>75</v>
      </c>
      <c r="C58" s="10" t="s">
        <v>33</v>
      </c>
      <c r="D58" s="9">
        <v>25</v>
      </c>
      <c r="E58" s="9">
        <v>25</v>
      </c>
      <c r="F58" s="13">
        <f t="shared" si="3"/>
        <v>1</v>
      </c>
      <c r="G58" s="11">
        <v>5.5</v>
      </c>
      <c r="H58" s="11">
        <v>5.5</v>
      </c>
      <c r="I58" s="13">
        <f t="shared" si="4"/>
        <v>1</v>
      </c>
      <c r="J58" s="10"/>
      <c r="K58" s="1"/>
      <c r="L58" s="2"/>
    </row>
    <row r="59" spans="1:12" ht="15.75" x14ac:dyDescent="0.25">
      <c r="A59" s="23" t="s">
        <v>108</v>
      </c>
      <c r="B59" s="42" t="s">
        <v>77</v>
      </c>
      <c r="C59" s="43"/>
      <c r="D59" s="43"/>
      <c r="E59" s="43"/>
      <c r="F59" s="43"/>
      <c r="G59" s="43"/>
      <c r="H59" s="43"/>
      <c r="I59" s="44"/>
      <c r="J59" s="22"/>
      <c r="K59" s="1"/>
      <c r="L59" s="2"/>
    </row>
    <row r="60" spans="1:12" ht="31.5" x14ac:dyDescent="0.25">
      <c r="A60" s="6" t="s">
        <v>109</v>
      </c>
      <c r="B60" s="7" t="s">
        <v>38</v>
      </c>
      <c r="C60" s="10" t="s">
        <v>10</v>
      </c>
      <c r="D60" s="9">
        <v>2</v>
      </c>
      <c r="E60" s="9">
        <v>2</v>
      </c>
      <c r="F60" s="13">
        <f>E60/D60</f>
        <v>1</v>
      </c>
      <c r="G60" s="11">
        <v>1.5</v>
      </c>
      <c r="H60" s="11">
        <v>1.5</v>
      </c>
      <c r="I60" s="13">
        <f>H60/G60</f>
        <v>1</v>
      </c>
      <c r="J60" s="10"/>
      <c r="K60" s="1"/>
      <c r="L60" s="2"/>
    </row>
    <row r="61" spans="1:12" ht="15.75" x14ac:dyDescent="0.25">
      <c r="A61" s="6" t="s">
        <v>110</v>
      </c>
      <c r="B61" s="7" t="s">
        <v>40</v>
      </c>
      <c r="C61" s="10" t="s">
        <v>10</v>
      </c>
      <c r="D61" s="9">
        <v>1</v>
      </c>
      <c r="E61" s="9">
        <v>1</v>
      </c>
      <c r="F61" s="13">
        <f>E61/D61</f>
        <v>1</v>
      </c>
      <c r="G61" s="11">
        <v>100</v>
      </c>
      <c r="H61" s="11">
        <v>100</v>
      </c>
      <c r="I61" s="13">
        <f>H61/G61</f>
        <v>1</v>
      </c>
      <c r="J61" s="10"/>
      <c r="K61" s="1"/>
      <c r="L61" s="2"/>
    </row>
    <row r="62" spans="1:12" ht="17.25" customHeight="1" x14ac:dyDescent="0.25">
      <c r="A62" s="24" t="s">
        <v>111</v>
      </c>
      <c r="B62" s="42" t="s">
        <v>112</v>
      </c>
      <c r="C62" s="43"/>
      <c r="D62" s="43"/>
      <c r="E62" s="43"/>
      <c r="F62" s="43"/>
      <c r="G62" s="43"/>
      <c r="H62" s="43"/>
      <c r="I62" s="44"/>
      <c r="J62" s="10"/>
      <c r="K62" s="1"/>
      <c r="L62" s="2"/>
    </row>
    <row r="63" spans="1:12" ht="15.75" x14ac:dyDescent="0.25">
      <c r="A63" s="12" t="s">
        <v>113</v>
      </c>
      <c r="B63" s="7" t="s">
        <v>30</v>
      </c>
      <c r="C63" s="14" t="s">
        <v>15</v>
      </c>
      <c r="D63" s="37">
        <v>550</v>
      </c>
      <c r="E63" s="38">
        <v>550</v>
      </c>
      <c r="F63" s="13">
        <f t="shared" ref="F63:F68" si="5">E63/D63</f>
        <v>1</v>
      </c>
      <c r="G63" s="11">
        <f>443.1</f>
        <v>443.1</v>
      </c>
      <c r="H63" s="11">
        <v>443.1</v>
      </c>
      <c r="I63" s="13">
        <f t="shared" ref="I63:I88" si="6">H63/G63</f>
        <v>1</v>
      </c>
      <c r="J63" s="10"/>
      <c r="K63" s="1"/>
      <c r="L63" s="2"/>
    </row>
    <row r="64" spans="1:12" ht="15.75" x14ac:dyDescent="0.25">
      <c r="A64" s="12" t="s">
        <v>114</v>
      </c>
      <c r="B64" s="7" t="s">
        <v>139</v>
      </c>
      <c r="C64" s="10" t="s">
        <v>15</v>
      </c>
      <c r="D64" s="9">
        <v>100</v>
      </c>
      <c r="E64" s="9">
        <v>100</v>
      </c>
      <c r="F64" s="13">
        <f t="shared" si="5"/>
        <v>1</v>
      </c>
      <c r="G64" s="11">
        <v>661.6</v>
      </c>
      <c r="H64" s="11">
        <v>661.6</v>
      </c>
      <c r="I64" s="13">
        <f t="shared" si="6"/>
        <v>1</v>
      </c>
      <c r="J64" s="7"/>
      <c r="K64" s="1"/>
      <c r="L64" s="2"/>
    </row>
    <row r="65" spans="1:12" ht="15.75" x14ac:dyDescent="0.25">
      <c r="A65" s="12" t="s">
        <v>115</v>
      </c>
      <c r="B65" s="7" t="s">
        <v>32</v>
      </c>
      <c r="C65" s="10" t="s">
        <v>33</v>
      </c>
      <c r="D65" s="10">
        <v>700</v>
      </c>
      <c r="E65" s="9">
        <v>700</v>
      </c>
      <c r="F65" s="13">
        <f t="shared" si="5"/>
        <v>1</v>
      </c>
      <c r="G65" s="11">
        <v>153.19999999999999</v>
      </c>
      <c r="H65" s="11">
        <v>153.1</v>
      </c>
      <c r="I65" s="13">
        <f t="shared" si="6"/>
        <v>0.99934725848563977</v>
      </c>
      <c r="J65" s="7"/>
      <c r="K65" s="1"/>
      <c r="L65" s="2"/>
    </row>
    <row r="66" spans="1:12" ht="15.75" x14ac:dyDescent="0.25">
      <c r="A66" s="12" t="s">
        <v>116</v>
      </c>
      <c r="B66" s="7" t="s">
        <v>41</v>
      </c>
      <c r="C66" s="10" t="s">
        <v>10</v>
      </c>
      <c r="D66" s="10">
        <v>24</v>
      </c>
      <c r="E66" s="9">
        <v>24</v>
      </c>
      <c r="F66" s="13">
        <f t="shared" si="5"/>
        <v>1</v>
      </c>
      <c r="G66" s="11">
        <v>141.5</v>
      </c>
      <c r="H66" s="11">
        <v>141.5</v>
      </c>
      <c r="I66" s="13">
        <f t="shared" si="6"/>
        <v>1</v>
      </c>
      <c r="J66" s="7"/>
      <c r="K66" s="1"/>
      <c r="L66" s="2"/>
    </row>
    <row r="67" spans="1:12" ht="31.5" x14ac:dyDescent="0.25">
      <c r="A67" s="12" t="s">
        <v>117</v>
      </c>
      <c r="B67" s="7" t="s">
        <v>42</v>
      </c>
      <c r="C67" s="10" t="s">
        <v>10</v>
      </c>
      <c r="D67" s="9">
        <v>300</v>
      </c>
      <c r="E67" s="9">
        <v>300</v>
      </c>
      <c r="F67" s="13">
        <f t="shared" si="5"/>
        <v>1</v>
      </c>
      <c r="G67" s="11">
        <v>314.3</v>
      </c>
      <c r="H67" s="11">
        <v>314.10000000000002</v>
      </c>
      <c r="I67" s="13">
        <f t="shared" si="6"/>
        <v>0.99936366528794152</v>
      </c>
      <c r="J67" s="7"/>
      <c r="K67" s="1"/>
      <c r="L67" s="2"/>
    </row>
    <row r="68" spans="1:12" ht="15.75" x14ac:dyDescent="0.25">
      <c r="A68" s="12" t="s">
        <v>118</v>
      </c>
      <c r="B68" s="7" t="s">
        <v>35</v>
      </c>
      <c r="C68" s="10" t="s">
        <v>36</v>
      </c>
      <c r="D68" s="9">
        <v>104</v>
      </c>
      <c r="E68" s="9">
        <v>104</v>
      </c>
      <c r="F68" s="13">
        <f t="shared" si="5"/>
        <v>1</v>
      </c>
      <c r="G68" s="11">
        <v>348.5</v>
      </c>
      <c r="H68" s="11">
        <v>348.5</v>
      </c>
      <c r="I68" s="13">
        <f t="shared" si="6"/>
        <v>1</v>
      </c>
      <c r="J68" s="7"/>
      <c r="K68" s="1"/>
      <c r="L68" s="2"/>
    </row>
    <row r="69" spans="1:12" ht="31.5" x14ac:dyDescent="0.25">
      <c r="A69" s="12" t="s">
        <v>119</v>
      </c>
      <c r="B69" s="7" t="s">
        <v>140</v>
      </c>
      <c r="C69" s="10" t="s">
        <v>10</v>
      </c>
      <c r="D69" s="9">
        <v>1</v>
      </c>
      <c r="E69" s="9">
        <v>1</v>
      </c>
      <c r="F69" s="13">
        <f>D69/E69</f>
        <v>1</v>
      </c>
      <c r="G69" s="11">
        <v>54.9</v>
      </c>
      <c r="H69" s="11">
        <v>54.8</v>
      </c>
      <c r="I69" s="13">
        <f t="shared" si="6"/>
        <v>0.99817850637522765</v>
      </c>
      <c r="J69" s="7"/>
      <c r="K69" s="1"/>
      <c r="L69" s="2"/>
    </row>
    <row r="70" spans="1:12" ht="31.5" x14ac:dyDescent="0.25">
      <c r="A70" s="12" t="s">
        <v>120</v>
      </c>
      <c r="B70" s="7" t="s">
        <v>25</v>
      </c>
      <c r="C70" s="10" t="s">
        <v>10</v>
      </c>
      <c r="D70" s="10">
        <v>7939</v>
      </c>
      <c r="E70" s="9">
        <v>7939</v>
      </c>
      <c r="F70" s="13">
        <f>E70/D70</f>
        <v>1</v>
      </c>
      <c r="G70" s="11">
        <v>406.5</v>
      </c>
      <c r="H70" s="11">
        <v>406.4</v>
      </c>
      <c r="I70" s="13">
        <f t="shared" si="6"/>
        <v>0.99975399753997529</v>
      </c>
      <c r="J70" s="7"/>
      <c r="K70" s="1"/>
      <c r="L70" s="2"/>
    </row>
    <row r="71" spans="1:12" ht="31.5" x14ac:dyDescent="0.25">
      <c r="A71" s="12" t="s">
        <v>121</v>
      </c>
      <c r="B71" s="7" t="s">
        <v>39</v>
      </c>
      <c r="C71" s="10" t="s">
        <v>15</v>
      </c>
      <c r="D71" s="9">
        <v>56290</v>
      </c>
      <c r="E71" s="9">
        <v>56290</v>
      </c>
      <c r="F71" s="13">
        <v>1</v>
      </c>
      <c r="G71" s="11">
        <v>2818.5</v>
      </c>
      <c r="H71" s="11">
        <v>2818.4</v>
      </c>
      <c r="I71" s="13">
        <f t="shared" si="6"/>
        <v>0.99996452013482351</v>
      </c>
      <c r="J71" s="7"/>
      <c r="K71" s="1"/>
      <c r="L71" s="2"/>
    </row>
    <row r="72" spans="1:12" ht="47.25" x14ac:dyDescent="0.25">
      <c r="A72" s="12" t="s">
        <v>122</v>
      </c>
      <c r="B72" s="7" t="s">
        <v>43</v>
      </c>
      <c r="C72" s="10" t="s">
        <v>10</v>
      </c>
      <c r="D72" s="11">
        <v>14</v>
      </c>
      <c r="E72" s="9">
        <v>14</v>
      </c>
      <c r="F72" s="13">
        <f t="shared" ref="F72:F87" si="7">E72/D72</f>
        <v>1</v>
      </c>
      <c r="G72" s="11">
        <v>99.5</v>
      </c>
      <c r="H72" s="11">
        <v>98.5</v>
      </c>
      <c r="I72" s="13">
        <f t="shared" si="6"/>
        <v>0.98994974874371855</v>
      </c>
      <c r="J72" s="7"/>
      <c r="K72" s="1"/>
      <c r="L72" s="2"/>
    </row>
    <row r="73" spans="1:12" ht="15.75" x14ac:dyDescent="0.25">
      <c r="A73" s="12" t="s">
        <v>123</v>
      </c>
      <c r="B73" s="7" t="s">
        <v>26</v>
      </c>
      <c r="C73" s="10" t="s">
        <v>15</v>
      </c>
      <c r="D73" s="11">
        <v>198.2</v>
      </c>
      <c r="E73" s="9">
        <v>198.2</v>
      </c>
      <c r="F73" s="13">
        <f t="shared" si="7"/>
        <v>1</v>
      </c>
      <c r="G73" s="11">
        <v>223.5</v>
      </c>
      <c r="H73" s="11">
        <v>223.3</v>
      </c>
      <c r="I73" s="13">
        <f t="shared" si="6"/>
        <v>0.9991051454138703</v>
      </c>
      <c r="J73" s="7"/>
      <c r="K73" s="1"/>
      <c r="L73" s="2"/>
    </row>
    <row r="74" spans="1:12" ht="31.5" x14ac:dyDescent="0.25">
      <c r="A74" s="12" t="s">
        <v>124</v>
      </c>
      <c r="B74" s="7" t="s">
        <v>37</v>
      </c>
      <c r="C74" s="10" t="s">
        <v>10</v>
      </c>
      <c r="D74" s="11">
        <v>36</v>
      </c>
      <c r="E74" s="9">
        <v>36</v>
      </c>
      <c r="F74" s="13">
        <f t="shared" si="7"/>
        <v>1</v>
      </c>
      <c r="G74" s="11">
        <v>94.8</v>
      </c>
      <c r="H74" s="11">
        <v>94.7</v>
      </c>
      <c r="I74" s="13">
        <f t="shared" si="6"/>
        <v>0.99894514767932496</v>
      </c>
      <c r="J74" s="7"/>
      <c r="K74" s="1"/>
      <c r="L74" s="2"/>
    </row>
    <row r="75" spans="1:12" ht="15.75" x14ac:dyDescent="0.25">
      <c r="A75" s="12" t="s">
        <v>125</v>
      </c>
      <c r="B75" s="7" t="s">
        <v>141</v>
      </c>
      <c r="C75" s="10" t="s">
        <v>10</v>
      </c>
      <c r="D75" s="11">
        <v>49</v>
      </c>
      <c r="E75" s="9">
        <v>49</v>
      </c>
      <c r="F75" s="13">
        <f t="shared" si="7"/>
        <v>1</v>
      </c>
      <c r="G75" s="11">
        <v>144</v>
      </c>
      <c r="H75" s="11">
        <v>144</v>
      </c>
      <c r="I75" s="13">
        <f t="shared" si="6"/>
        <v>1</v>
      </c>
      <c r="J75" s="7"/>
      <c r="K75" s="1"/>
      <c r="L75" s="2"/>
    </row>
    <row r="76" spans="1:12" ht="15.75" x14ac:dyDescent="0.25">
      <c r="A76" s="12" t="s">
        <v>126</v>
      </c>
      <c r="B76" s="7" t="s">
        <v>44</v>
      </c>
      <c r="C76" s="10" t="s">
        <v>10</v>
      </c>
      <c r="D76" s="11">
        <v>7206</v>
      </c>
      <c r="E76" s="9">
        <v>7206</v>
      </c>
      <c r="F76" s="13">
        <f t="shared" si="7"/>
        <v>1</v>
      </c>
      <c r="G76" s="11">
        <v>1691.2</v>
      </c>
      <c r="H76" s="11">
        <v>1691.2</v>
      </c>
      <c r="I76" s="13">
        <f t="shared" si="6"/>
        <v>1</v>
      </c>
      <c r="J76" s="7"/>
      <c r="K76" s="1"/>
      <c r="L76" s="2"/>
    </row>
    <row r="77" spans="1:12" ht="15.75" x14ac:dyDescent="0.25">
      <c r="A77" s="12" t="s">
        <v>127</v>
      </c>
      <c r="B77" s="7" t="s">
        <v>142</v>
      </c>
      <c r="C77" s="10" t="s">
        <v>15</v>
      </c>
      <c r="D77" s="11">
        <v>784.9</v>
      </c>
      <c r="E77" s="9">
        <v>784.8</v>
      </c>
      <c r="F77" s="13">
        <f t="shared" si="7"/>
        <v>0.99987259523506178</v>
      </c>
      <c r="G77" s="11">
        <v>2724.6</v>
      </c>
      <c r="H77" s="11">
        <v>2724.5</v>
      </c>
      <c r="I77" s="13">
        <f t="shared" si="6"/>
        <v>0.99996329736475087</v>
      </c>
      <c r="J77" s="7"/>
      <c r="K77" s="1"/>
      <c r="L77" s="2"/>
    </row>
    <row r="78" spans="1:12" ht="15.75" x14ac:dyDescent="0.25">
      <c r="A78" s="12" t="s">
        <v>128</v>
      </c>
      <c r="B78" s="7" t="s">
        <v>78</v>
      </c>
      <c r="C78" s="10" t="s">
        <v>33</v>
      </c>
      <c r="D78" s="11">
        <v>17.8</v>
      </c>
      <c r="E78" s="9">
        <v>17.8</v>
      </c>
      <c r="F78" s="13">
        <f t="shared" si="7"/>
        <v>1</v>
      </c>
      <c r="G78" s="11">
        <v>8.8000000000000007</v>
      </c>
      <c r="H78" s="11">
        <v>8.6999999999999993</v>
      </c>
      <c r="I78" s="13">
        <f t="shared" si="6"/>
        <v>0.98863636363636342</v>
      </c>
      <c r="J78" s="7"/>
      <c r="K78" s="1"/>
      <c r="L78" s="2"/>
    </row>
    <row r="79" spans="1:12" ht="15.75" x14ac:dyDescent="0.25">
      <c r="A79" s="12" t="s">
        <v>129</v>
      </c>
      <c r="B79" s="7" t="s">
        <v>143</v>
      </c>
      <c r="C79" s="10" t="s">
        <v>33</v>
      </c>
      <c r="D79" s="11">
        <v>17.8</v>
      </c>
      <c r="E79" s="9">
        <v>17.8</v>
      </c>
      <c r="F79" s="13">
        <f t="shared" si="7"/>
        <v>1</v>
      </c>
      <c r="G79" s="11">
        <v>14</v>
      </c>
      <c r="H79" s="11">
        <v>13.9</v>
      </c>
      <c r="I79" s="13">
        <f t="shared" si="6"/>
        <v>0.99285714285714288</v>
      </c>
      <c r="J79" s="7"/>
      <c r="K79" s="1"/>
      <c r="L79" s="2"/>
    </row>
    <row r="80" spans="1:12" ht="31.5" x14ac:dyDescent="0.25">
      <c r="A80" s="12" t="s">
        <v>130</v>
      </c>
      <c r="B80" s="7" t="s">
        <v>31</v>
      </c>
      <c r="C80" s="10" t="s">
        <v>10</v>
      </c>
      <c r="D80" s="11">
        <v>17</v>
      </c>
      <c r="E80" s="39">
        <v>17</v>
      </c>
      <c r="F80" s="13">
        <f t="shared" si="7"/>
        <v>1</v>
      </c>
      <c r="G80" s="11">
        <v>215.4</v>
      </c>
      <c r="H80" s="11">
        <v>215.3</v>
      </c>
      <c r="I80" s="13">
        <f t="shared" si="6"/>
        <v>0.999535747446611</v>
      </c>
      <c r="J80" s="7"/>
      <c r="K80" s="1"/>
      <c r="L80" s="2"/>
    </row>
    <row r="81" spans="1:12" ht="31.5" x14ac:dyDescent="0.25">
      <c r="A81" s="12" t="s">
        <v>131</v>
      </c>
      <c r="B81" s="7" t="s">
        <v>144</v>
      </c>
      <c r="C81" s="10" t="s">
        <v>10</v>
      </c>
      <c r="D81" s="11">
        <v>17</v>
      </c>
      <c r="E81" s="9">
        <v>17</v>
      </c>
      <c r="F81" s="13">
        <f t="shared" si="7"/>
        <v>1</v>
      </c>
      <c r="G81" s="11">
        <f>3782.5+21.7</f>
        <v>3804.2</v>
      </c>
      <c r="H81" s="11">
        <f>3782.4+21.6</f>
        <v>3804</v>
      </c>
      <c r="I81" s="13">
        <f t="shared" si="6"/>
        <v>0.99994742652857371</v>
      </c>
      <c r="J81" s="7"/>
      <c r="K81" s="1"/>
      <c r="L81" s="2"/>
    </row>
    <row r="82" spans="1:12" ht="15.75" x14ac:dyDescent="0.25">
      <c r="A82" s="12" t="s">
        <v>132</v>
      </c>
      <c r="B82" s="7" t="s">
        <v>76</v>
      </c>
      <c r="C82" s="10" t="s">
        <v>10</v>
      </c>
      <c r="D82" s="11">
        <v>6</v>
      </c>
      <c r="E82" s="9">
        <v>6</v>
      </c>
      <c r="F82" s="13">
        <f t="shared" si="7"/>
        <v>1</v>
      </c>
      <c r="G82" s="11">
        <v>11.5</v>
      </c>
      <c r="H82" s="11">
        <v>11.4</v>
      </c>
      <c r="I82" s="13">
        <f t="shared" si="6"/>
        <v>0.99130434782608701</v>
      </c>
      <c r="J82" s="7"/>
      <c r="K82" s="1"/>
      <c r="L82" s="2"/>
    </row>
    <row r="83" spans="1:12" ht="15.75" x14ac:dyDescent="0.25">
      <c r="A83" s="12" t="s">
        <v>133</v>
      </c>
      <c r="B83" s="7" t="s">
        <v>145</v>
      </c>
      <c r="C83" s="10" t="s">
        <v>10</v>
      </c>
      <c r="D83" s="11">
        <v>5</v>
      </c>
      <c r="E83" s="9">
        <v>5</v>
      </c>
      <c r="F83" s="13">
        <f t="shared" si="7"/>
        <v>1</v>
      </c>
      <c r="G83" s="11">
        <v>432.3</v>
      </c>
      <c r="H83" s="11">
        <v>432.2</v>
      </c>
      <c r="I83" s="13">
        <f t="shared" si="6"/>
        <v>0.99976867915799206</v>
      </c>
      <c r="J83" s="7"/>
      <c r="K83" s="1"/>
      <c r="L83" s="2"/>
    </row>
    <row r="84" spans="1:12" ht="15.75" x14ac:dyDescent="0.25">
      <c r="A84" s="12" t="s">
        <v>134</v>
      </c>
      <c r="B84" s="7" t="s">
        <v>34</v>
      </c>
      <c r="C84" s="10" t="s">
        <v>10</v>
      </c>
      <c r="D84" s="11">
        <v>9</v>
      </c>
      <c r="E84" s="9">
        <v>9</v>
      </c>
      <c r="F84" s="13">
        <f t="shared" si="7"/>
        <v>1</v>
      </c>
      <c r="G84" s="11">
        <v>47.1</v>
      </c>
      <c r="H84" s="11">
        <v>47</v>
      </c>
      <c r="I84" s="13">
        <f t="shared" si="6"/>
        <v>0.99787685774946921</v>
      </c>
      <c r="J84" s="7"/>
      <c r="K84" s="1"/>
      <c r="L84" s="2"/>
    </row>
    <row r="85" spans="1:12" ht="31.5" x14ac:dyDescent="0.25">
      <c r="A85" s="12" t="s">
        <v>135</v>
      </c>
      <c r="B85" s="7" t="s">
        <v>146</v>
      </c>
      <c r="C85" s="10" t="s">
        <v>10</v>
      </c>
      <c r="D85" s="11">
        <v>10</v>
      </c>
      <c r="E85" s="9">
        <v>10</v>
      </c>
      <c r="F85" s="13">
        <f t="shared" si="7"/>
        <v>1</v>
      </c>
      <c r="G85" s="11">
        <v>1381.1</v>
      </c>
      <c r="H85" s="11">
        <v>1381</v>
      </c>
      <c r="I85" s="13">
        <f t="shared" si="6"/>
        <v>0.99992759394685404</v>
      </c>
      <c r="J85" s="7"/>
      <c r="K85" s="1"/>
      <c r="L85" s="2"/>
    </row>
    <row r="86" spans="1:12" ht="15.75" x14ac:dyDescent="0.25">
      <c r="A86" s="12" t="s">
        <v>136</v>
      </c>
      <c r="B86" s="7" t="s">
        <v>147</v>
      </c>
      <c r="C86" s="10" t="s">
        <v>33</v>
      </c>
      <c r="D86" s="11">
        <v>20</v>
      </c>
      <c r="E86" s="9">
        <v>20</v>
      </c>
      <c r="F86" s="13">
        <f t="shared" si="7"/>
        <v>1</v>
      </c>
      <c r="G86" s="11">
        <v>26.9</v>
      </c>
      <c r="H86" s="11">
        <v>26.9</v>
      </c>
      <c r="I86" s="13">
        <f t="shared" si="6"/>
        <v>1</v>
      </c>
      <c r="J86" s="7"/>
      <c r="K86" s="1"/>
      <c r="L86" s="2"/>
    </row>
    <row r="87" spans="1:12" ht="15.75" x14ac:dyDescent="0.25">
      <c r="A87" s="12" t="s">
        <v>137</v>
      </c>
      <c r="B87" s="7" t="s">
        <v>148</v>
      </c>
      <c r="C87" s="10" t="s">
        <v>15</v>
      </c>
      <c r="D87" s="11">
        <v>300</v>
      </c>
      <c r="E87" s="9">
        <v>300</v>
      </c>
      <c r="F87" s="13">
        <f t="shared" si="7"/>
        <v>1</v>
      </c>
      <c r="G87" s="11">
        <v>152.5</v>
      </c>
      <c r="H87" s="11">
        <v>152.5</v>
      </c>
      <c r="I87" s="13">
        <f t="shared" si="6"/>
        <v>1</v>
      </c>
      <c r="J87" s="7"/>
      <c r="K87" s="1"/>
      <c r="L87" s="2"/>
    </row>
    <row r="88" spans="1:12" ht="15.75" x14ac:dyDescent="0.25">
      <c r="A88" s="12"/>
      <c r="B88" s="22" t="s">
        <v>138</v>
      </c>
      <c r="C88" s="4"/>
      <c r="D88" s="4"/>
      <c r="E88" s="4"/>
      <c r="F88" s="4"/>
      <c r="G88" s="18">
        <f>SUM(G53:G58,G60:G61,G63:G87)</f>
        <v>16927.900000000001</v>
      </c>
      <c r="H88" s="18">
        <f>SUM(H53:H58,H60:H61,H63:H87)</f>
        <v>16924.2</v>
      </c>
      <c r="I88" s="17">
        <f t="shared" si="6"/>
        <v>0.99978142592997354</v>
      </c>
      <c r="J88" s="7"/>
      <c r="K88" s="1"/>
      <c r="L88" s="2"/>
    </row>
    <row r="89" spans="1:12" ht="72" customHeight="1" x14ac:dyDescent="0.25">
      <c r="A89" s="12" t="s">
        <v>149</v>
      </c>
      <c r="B89" s="42" t="s">
        <v>150</v>
      </c>
      <c r="C89" s="43"/>
      <c r="D89" s="43"/>
      <c r="E89" s="43"/>
      <c r="F89" s="43"/>
      <c r="G89" s="43"/>
      <c r="H89" s="43"/>
      <c r="I89" s="44"/>
      <c r="J89" s="7"/>
      <c r="K89" s="1"/>
      <c r="L89" s="2"/>
    </row>
    <row r="90" spans="1:12" ht="15.75" x14ac:dyDescent="0.25">
      <c r="A90" s="32"/>
      <c r="B90" s="41" t="s">
        <v>151</v>
      </c>
      <c r="C90" s="41"/>
      <c r="D90" s="41"/>
      <c r="E90" s="41"/>
      <c r="F90" s="41"/>
      <c r="G90" s="41"/>
      <c r="H90" s="41"/>
      <c r="I90" s="41"/>
      <c r="J90" s="7"/>
      <c r="K90" s="1"/>
      <c r="L90" s="2"/>
    </row>
    <row r="91" spans="1:12" ht="15.75" x14ac:dyDescent="0.25">
      <c r="A91" s="12" t="s">
        <v>152</v>
      </c>
      <c r="B91" s="8" t="s">
        <v>66</v>
      </c>
      <c r="C91" s="10" t="s">
        <v>15</v>
      </c>
      <c r="D91" s="9">
        <v>615</v>
      </c>
      <c r="E91" s="38">
        <v>615</v>
      </c>
      <c r="F91" s="13">
        <f>E91/D91</f>
        <v>1</v>
      </c>
      <c r="G91" s="11">
        <v>1962.8</v>
      </c>
      <c r="H91" s="11">
        <v>1962.8</v>
      </c>
      <c r="I91" s="13">
        <f>H91/G91</f>
        <v>1</v>
      </c>
      <c r="J91" s="7"/>
      <c r="K91" s="1"/>
      <c r="L91" s="2"/>
    </row>
    <row r="92" spans="1:12" ht="15.75" x14ac:dyDescent="0.25">
      <c r="A92" s="12" t="s">
        <v>153</v>
      </c>
      <c r="B92" s="8" t="s">
        <v>139</v>
      </c>
      <c r="C92" s="10" t="s">
        <v>15</v>
      </c>
      <c r="D92" s="9">
        <v>100</v>
      </c>
      <c r="E92" s="9">
        <v>100</v>
      </c>
      <c r="F92" s="13">
        <f>E92/D92</f>
        <v>1</v>
      </c>
      <c r="G92" s="11">
        <v>645.79999999999995</v>
      </c>
      <c r="H92" s="11">
        <v>645.79999999999995</v>
      </c>
      <c r="I92" s="13">
        <v>1</v>
      </c>
      <c r="J92" s="7"/>
      <c r="K92" s="1"/>
      <c r="L92" s="2"/>
    </row>
    <row r="93" spans="1:12" ht="15.75" x14ac:dyDescent="0.25">
      <c r="A93" s="12" t="s">
        <v>154</v>
      </c>
      <c r="B93" s="8" t="s">
        <v>30</v>
      </c>
      <c r="C93" s="10" t="s">
        <v>15</v>
      </c>
      <c r="D93" s="9">
        <v>500</v>
      </c>
      <c r="E93" s="9">
        <v>500</v>
      </c>
      <c r="F93" s="13">
        <f>E93/D93</f>
        <v>1</v>
      </c>
      <c r="G93" s="11">
        <v>402.8</v>
      </c>
      <c r="H93" s="11">
        <v>402.7</v>
      </c>
      <c r="I93" s="13">
        <f>H93/G93</f>
        <v>0.99975173783515392</v>
      </c>
      <c r="J93" s="7"/>
      <c r="K93" s="1"/>
      <c r="L93" s="2"/>
    </row>
    <row r="94" spans="1:12" ht="110.25" x14ac:dyDescent="0.25">
      <c r="A94" s="12" t="s">
        <v>55</v>
      </c>
      <c r="B94" s="7" t="s">
        <v>155</v>
      </c>
      <c r="C94" s="10" t="s">
        <v>10</v>
      </c>
      <c r="D94" s="9">
        <v>17</v>
      </c>
      <c r="E94" s="9">
        <v>17</v>
      </c>
      <c r="F94" s="13">
        <f>E94/D94</f>
        <v>1</v>
      </c>
      <c r="G94" s="11">
        <v>89.6</v>
      </c>
      <c r="H94" s="11">
        <v>89.6</v>
      </c>
      <c r="I94" s="13">
        <f>H94/G94</f>
        <v>1</v>
      </c>
      <c r="J94" s="7"/>
      <c r="K94" s="1"/>
      <c r="L94" s="2"/>
    </row>
    <row r="95" spans="1:12" ht="15.75" x14ac:dyDescent="0.25">
      <c r="A95" s="12"/>
      <c r="B95" s="22" t="s">
        <v>59</v>
      </c>
      <c r="C95" s="3"/>
      <c r="D95" s="3"/>
      <c r="E95" s="3"/>
      <c r="F95" s="3"/>
      <c r="G95" s="18">
        <f>SUM(G91:G94)</f>
        <v>3101</v>
      </c>
      <c r="H95" s="18">
        <f>SUM(H91:H94)</f>
        <v>3100.8999999999996</v>
      </c>
      <c r="I95" s="13">
        <f>H95/G95</f>
        <v>0.99996775233795543</v>
      </c>
      <c r="J95" s="3"/>
      <c r="K95" s="1"/>
    </row>
    <row r="96" spans="1:12" ht="48.75" customHeight="1" x14ac:dyDescent="0.25">
      <c r="A96" s="29" t="s">
        <v>61</v>
      </c>
      <c r="B96" s="43" t="s">
        <v>156</v>
      </c>
      <c r="C96" s="43"/>
      <c r="D96" s="43"/>
      <c r="E96" s="43"/>
      <c r="F96" s="43"/>
      <c r="G96" s="43"/>
      <c r="H96" s="43"/>
      <c r="I96" s="43"/>
      <c r="J96" s="35"/>
      <c r="K96" s="1"/>
    </row>
    <row r="97" spans="1:11" ht="15.75" x14ac:dyDescent="0.25">
      <c r="B97" s="48" t="s">
        <v>159</v>
      </c>
      <c r="C97" s="49"/>
      <c r="D97" s="49"/>
      <c r="E97" s="49"/>
      <c r="F97" s="49"/>
      <c r="G97" s="49"/>
      <c r="H97" s="49"/>
      <c r="I97" s="50"/>
      <c r="J97" s="3"/>
      <c r="K97" s="1"/>
    </row>
    <row r="98" spans="1:11" ht="53.25" customHeight="1" x14ac:dyDescent="0.25">
      <c r="A98" s="36" t="s">
        <v>62</v>
      </c>
      <c r="B98" s="8" t="s">
        <v>160</v>
      </c>
      <c r="C98" s="10" t="s">
        <v>10</v>
      </c>
      <c r="D98" s="9">
        <v>2</v>
      </c>
      <c r="E98" s="9">
        <v>2</v>
      </c>
      <c r="F98" s="13">
        <f>E98/D98</f>
        <v>1</v>
      </c>
      <c r="G98" s="11">
        <v>1.9</v>
      </c>
      <c r="H98" s="11">
        <v>1.8</v>
      </c>
      <c r="I98" s="13">
        <f>H98/G98</f>
        <v>0.94736842105263164</v>
      </c>
      <c r="J98" s="3"/>
      <c r="K98" s="1"/>
    </row>
    <row r="99" spans="1:11" ht="53.25" customHeight="1" x14ac:dyDescent="0.25">
      <c r="A99" s="36" t="s">
        <v>157</v>
      </c>
      <c r="B99" s="8" t="s">
        <v>161</v>
      </c>
      <c r="C99" s="10" t="s">
        <v>10</v>
      </c>
      <c r="D99" s="9">
        <v>2</v>
      </c>
      <c r="E99" s="9">
        <v>2</v>
      </c>
      <c r="F99" s="13">
        <f>E99/D99</f>
        <v>1</v>
      </c>
      <c r="G99" s="11">
        <v>84.1</v>
      </c>
      <c r="H99" s="11">
        <v>84.1</v>
      </c>
      <c r="I99" s="13">
        <f>H99/G99</f>
        <v>1</v>
      </c>
      <c r="J99" s="3"/>
      <c r="K99" s="1"/>
    </row>
    <row r="100" spans="1:11" ht="53.25" customHeight="1" x14ac:dyDescent="0.25">
      <c r="A100" s="36" t="s">
        <v>158</v>
      </c>
      <c r="B100" s="8" t="s">
        <v>32</v>
      </c>
      <c r="C100" s="10" t="s">
        <v>162</v>
      </c>
      <c r="D100" s="9">
        <v>73</v>
      </c>
      <c r="E100" s="9">
        <v>73</v>
      </c>
      <c r="F100" s="13">
        <f>E100/D100</f>
        <v>1</v>
      </c>
      <c r="G100" s="11">
        <v>16</v>
      </c>
      <c r="H100" s="11">
        <v>15.9</v>
      </c>
      <c r="I100" s="13">
        <f>H100/G100</f>
        <v>0.99375000000000002</v>
      </c>
      <c r="J100" s="3"/>
      <c r="K100" s="1"/>
    </row>
    <row r="101" spans="1:11" ht="15.75" x14ac:dyDescent="0.25">
      <c r="A101" s="12"/>
      <c r="B101" s="22" t="s">
        <v>63</v>
      </c>
      <c r="C101" s="3"/>
      <c r="D101" s="3"/>
      <c r="E101" s="3"/>
      <c r="F101" s="3"/>
      <c r="G101" s="18">
        <f>SUM(G98:G100)</f>
        <v>102</v>
      </c>
      <c r="H101" s="18">
        <f>SUM(H98:H100)</f>
        <v>101.8</v>
      </c>
      <c r="I101" s="13">
        <f>H101/G101</f>
        <v>0.99803921568627452</v>
      </c>
      <c r="J101" s="31"/>
      <c r="K101" s="1"/>
    </row>
    <row r="102" spans="1:11" ht="15.75" x14ac:dyDescent="0.25">
      <c r="A102" s="45" t="s">
        <v>60</v>
      </c>
      <c r="B102" s="46"/>
      <c r="C102" s="46"/>
      <c r="D102" s="46"/>
      <c r="E102" s="46"/>
      <c r="F102" s="47"/>
      <c r="G102" s="30">
        <f>G8+G22+G26+G44+G50+G88+G95+G101</f>
        <v>25730.5</v>
      </c>
      <c r="H102" s="30">
        <f>H8+H22+H26+H44+H50+H88+H95+H101</f>
        <v>25725.200000000001</v>
      </c>
      <c r="I102" s="26">
        <f>H102/G102</f>
        <v>0.99979401877149687</v>
      </c>
      <c r="J102" s="28"/>
      <c r="K102" s="1"/>
    </row>
    <row r="103" spans="1:11" x14ac:dyDescent="0.25">
      <c r="H103" s="27"/>
    </row>
  </sheetData>
  <autoFilter ref="A63:M102" xr:uid="{00000000-0001-0000-0000-000000000000}"/>
  <mergeCells count="42">
    <mergeCell ref="B5:J5"/>
    <mergeCell ref="A1:I1"/>
    <mergeCell ref="A3:A4"/>
    <mergeCell ref="B3:B4"/>
    <mergeCell ref="D3:F3"/>
    <mergeCell ref="G3:J3"/>
    <mergeCell ref="I22:J22"/>
    <mergeCell ref="B9:J9"/>
    <mergeCell ref="B10:I10"/>
    <mergeCell ref="A14:A15"/>
    <mergeCell ref="B14:I14"/>
    <mergeCell ref="I15:J15"/>
    <mergeCell ref="A16:A17"/>
    <mergeCell ref="B16:I16"/>
    <mergeCell ref="I17:J17"/>
    <mergeCell ref="A18:A19"/>
    <mergeCell ref="B18:J18"/>
    <mergeCell ref="I19:J19"/>
    <mergeCell ref="A20:A21"/>
    <mergeCell ref="B20:I20"/>
    <mergeCell ref="A46:A47"/>
    <mergeCell ref="B46:I46"/>
    <mergeCell ref="B23:I23"/>
    <mergeCell ref="B24:J24"/>
    <mergeCell ref="I26:J26"/>
    <mergeCell ref="B27:I27"/>
    <mergeCell ref="B28:I28"/>
    <mergeCell ref="B34:I34"/>
    <mergeCell ref="B36:I36"/>
    <mergeCell ref="B38:I38"/>
    <mergeCell ref="B45:I45"/>
    <mergeCell ref="A48:A49"/>
    <mergeCell ref="B48:I48"/>
    <mergeCell ref="B51:I51"/>
    <mergeCell ref="A102:F102"/>
    <mergeCell ref="B59:I59"/>
    <mergeCell ref="B62:I62"/>
    <mergeCell ref="B89:I89"/>
    <mergeCell ref="B90:I90"/>
    <mergeCell ref="B96:I96"/>
    <mergeCell ref="B97:I97"/>
    <mergeCell ref="B52:I52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2024-02-09T05:47:48Z</dcterms:modified>
</cp:coreProperties>
</file>