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Приложение 1" sheetId="1" r:id="rId1"/>
  </sheets>
  <definedNames>
    <definedName name="_xlnm._FilterDatabase" localSheetId="0" hidden="1">'Приложение 1'!$A$78:$I$119</definedName>
    <definedName name="_xlnm.Print_Area" localSheetId="0">'Приложение 1'!$A$4:$I$144</definedName>
  </definedNames>
  <calcPr fullCalcOnLoad="1" refMode="R1C1"/>
</workbook>
</file>

<file path=xl/sharedStrings.xml><?xml version="1.0" encoding="utf-8"?>
<sst xmlns="http://schemas.openxmlformats.org/spreadsheetml/2006/main" count="492" uniqueCount="144">
  <si>
    <t>к Распоряжению от 14.10.2016 № 63-А</t>
  </si>
  <si>
    <t>Вид работ</t>
  </si>
  <si>
    <t>Код целевой статьи</t>
  </si>
  <si>
    <t>Адрес производства работ</t>
  </si>
  <si>
    <t>Ед. изм.</t>
  </si>
  <si>
    <t>Кол-во</t>
  </si>
  <si>
    <t>территория МО</t>
  </si>
  <si>
    <t>Составление смет</t>
  </si>
  <si>
    <t>шт.</t>
  </si>
  <si>
    <t>Приложение № 1</t>
  </si>
  <si>
    <t>Адресная программа благоустройства территории муниципального образования муниципальный округ №7 в 2017 году</t>
  </si>
  <si>
    <t xml:space="preserve">Цена, тыс.руб. </t>
  </si>
  <si>
    <t>Разработка проектной документации</t>
  </si>
  <si>
    <t>Вопросы местного значения</t>
  </si>
  <si>
    <t>Объем финансирова-ния, тыс.руб.</t>
  </si>
  <si>
    <t>КОСГУ</t>
  </si>
  <si>
    <t>ИТОГО</t>
  </si>
  <si>
    <t>Обеспечение проектирования благоустройства при размещении объектов благоустройства</t>
  </si>
  <si>
    <t>992 00 00042</t>
  </si>
  <si>
    <t>ИТОГО 226</t>
  </si>
  <si>
    <t>4.1.1. Расходы, связанные с обеспечением проектирования благоустройства при размещении элементов благоустройства</t>
  </si>
  <si>
    <t>4.1.2. Расходы, связанные с содержанием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</si>
  <si>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</si>
  <si>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территория МО (внутриквартальная)</t>
  </si>
  <si>
    <t>992 00 00043</t>
  </si>
  <si>
    <t>4.1.3. Расходы, связанные с размещением, содержанием спортивных, детских площадок, включая ремонт расположенных на них элементов благоустройства,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</si>
  <si>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</si>
  <si>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992 00 00044</t>
  </si>
  <si>
    <t>4.1.4. Расходы, связанные с размещением контейнерных площадок на внутриквартальных территориях, ремонт элементов благоустройства, расположенных на контейнерных площадках</t>
  </si>
  <si>
    <t>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</si>
  <si>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992 00 00045</t>
  </si>
  <si>
    <t xml:space="preserve">Ремонт оборудования контейнерных площадок </t>
  </si>
  <si>
    <t>ИТОГО 225</t>
  </si>
  <si>
    <t>ИТОГО 310</t>
  </si>
  <si>
    <t>4.1.5. Расходы, связанные с размещением, содержанием,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размещением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</si>
  <si>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992 00 00046</t>
  </si>
  <si>
    <t>ИТОГО  226</t>
  </si>
  <si>
    <t>4.1.6. Расходы, связанные с временным размещением, содержанием,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</si>
  <si>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</si>
  <si>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Приобретение  шаров</t>
  </si>
  <si>
    <t>992 00 00047</t>
  </si>
  <si>
    <t>Новогоднее оформление территории (из существующего оборудования)</t>
  </si>
  <si>
    <t>ИТОГО 346</t>
  </si>
  <si>
    <t xml:space="preserve">ИТОГО </t>
  </si>
  <si>
    <t>4.1.7 Расходы, связанные с осуществлением работ в сфере озеленения на территории муниципального образования</t>
  </si>
  <si>
    <t>Осуществление работ в сфере озеленения на территории муниципального образования</t>
  </si>
  <si>
    <t>Технический надзор</t>
  </si>
  <si>
    <t>992 00 00048</t>
  </si>
  <si>
    <t>Проведение месячника по благоустройству</t>
  </si>
  <si>
    <t>Содержание территорий зеленых насаждений (уборка)</t>
  </si>
  <si>
    <t>Посадка цветочной рассады (с завозом растительного грунта)</t>
  </si>
  <si>
    <t>Уход за цветниками</t>
  </si>
  <si>
    <t>Посадка деревьев взамен утраченных</t>
  </si>
  <si>
    <t xml:space="preserve">Организация санитарных рубок, а также удаление аварийных, больных деревьев и кустарников </t>
  </si>
  <si>
    <t xml:space="preserve">Ремонт  детского игрового  оборудования </t>
  </si>
  <si>
    <t>Завоз песка в песочницы</t>
  </si>
  <si>
    <t>пог.м</t>
  </si>
  <si>
    <t>ИТОГО КОСГУ 225</t>
  </si>
  <si>
    <t>ИТОГО КОСГУ 226</t>
  </si>
  <si>
    <t>ИТОГО КОСГУ 310</t>
  </si>
  <si>
    <t>ИТОГО КОСГУ 346</t>
  </si>
  <si>
    <t>4.2. Перечень мероприятий ведомственной целевой программы муниципального образования муниципальный округ №7 «Осуществление благоустройства территории муниципального образования»</t>
  </si>
  <si>
    <t>Наименование мероприятия</t>
  </si>
  <si>
    <t>Объем финансирования
(тыс. рублей)</t>
  </si>
  <si>
    <t xml:space="preserve">Сроки проведения
</t>
  </si>
  <si>
    <t xml:space="preserve">Раздел 4
4.1. Расчеты-обоснования по ведомственной целевой программе муниципального образования муниципальный округ №7 «Осуществление благоустройства территории муниципального образования»
</t>
  </si>
  <si>
    <t>Обеспечение проектирования благоустройства при размещении элементов благоустройства</t>
  </si>
  <si>
    <t>1-4 квартал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</si>
  <si>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</si>
  <si>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</si>
  <si>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2-4 квартал</t>
  </si>
  <si>
    <t>4 квартал</t>
  </si>
  <si>
    <t xml:space="preserve">Осуществление работ в сфере озеленения на территории муниципального образования, включающее:
1)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Санкт-Петербурга; 2)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территориях;
3) 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значения; 4) 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значения.
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</si>
  <si>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стендов; размещение планировочного устройства, за исключением велосипедных дорожек, размещение покрытий, предназначенных для кратковременного и длительного хранения индивидуального автотранспорта, на внутриквартальных территориях</t>
  </si>
  <si>
    <t xml:space="preserve">Ремонт (восстановление) газонов </t>
  </si>
  <si>
    <t>кв.м.</t>
  </si>
  <si>
    <t>территория МО (ЗНОП МЗ)</t>
  </si>
  <si>
    <t>куб.м.</t>
  </si>
  <si>
    <t>Покраска ограждений газонов</t>
  </si>
  <si>
    <t xml:space="preserve">Посадка кустарников взамен утраченных </t>
  </si>
  <si>
    <t xml:space="preserve">территория МО (ЗНОП МЗ) </t>
  </si>
  <si>
    <t xml:space="preserve">Ремонт малых архитектурных форм, уличной мебели и хозяйственно-бытового оборудования </t>
  </si>
  <si>
    <t xml:space="preserve">ИТОГО   </t>
  </si>
  <si>
    <t xml:space="preserve">Ремонт детского игрового и спортивного оборудования </t>
  </si>
  <si>
    <t xml:space="preserve">Итого: </t>
  </si>
  <si>
    <t>Биржевая линия д. 1/1 лит. З</t>
  </si>
  <si>
    <t>шт</t>
  </si>
  <si>
    <t>Ремонт асфальтобетонного покрытия (картами)</t>
  </si>
  <si>
    <t xml:space="preserve">Ремонт плиточного мощения </t>
  </si>
  <si>
    <t>Проведение санитарных рубок (в том числе удаление аврийных,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</si>
  <si>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 xml:space="preserve"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 на территориях памятников культурного наследия </t>
  </si>
  <si>
    <t xml:space="preserve">Устройство детской площадки (полимерное покрытие) </t>
  </si>
  <si>
    <t>Восстановление (ремонт) газона</t>
  </si>
  <si>
    <t xml:space="preserve">Установка детского игрового оборудования </t>
  </si>
  <si>
    <t xml:space="preserve">Установка спортивного оборудования </t>
  </si>
  <si>
    <t>Установка ограждения контейнерной площадки</t>
  </si>
  <si>
    <t>Демонтаж ограждений контейнерной площадки</t>
  </si>
  <si>
    <t xml:space="preserve">Установка ограждений газонов </t>
  </si>
  <si>
    <t>пм</t>
  </si>
  <si>
    <t xml:space="preserve">Посадка деревьев и кустарников </t>
  </si>
  <si>
    <t xml:space="preserve">Устройство цветника </t>
  </si>
  <si>
    <t>Ремонт газонов</t>
  </si>
  <si>
    <t xml:space="preserve">Покраска ограждений газонов  </t>
  </si>
  <si>
    <t xml:space="preserve">Посадка кустарников </t>
  </si>
  <si>
    <t>ИТОГО  225</t>
  </si>
  <si>
    <t xml:space="preserve">Бугский переулок д.4, 12-я линия В.О. д.7/43,  13-я линия В.О. д.18, Кадетская 
линия В.О. д.7/2 Большой пр В.О. д.78, 17 -я линия В.О. д. 12
</t>
  </si>
  <si>
    <t>Хранение новогоднего оборудования</t>
  </si>
  <si>
    <t xml:space="preserve">Бугский переулок д.4,  Кадетская 
линия В.О., д.7/2 Большой пр.В.О.  д.78,  17-я линия В.О., д. 12
</t>
  </si>
  <si>
    <t>Посадка кустарников</t>
  </si>
  <si>
    <t>Устройство зоны отдыха</t>
  </si>
  <si>
    <t xml:space="preserve">Устройство пешеходных дорожек </t>
  </si>
  <si>
    <t>Устройство (восстановление) газона</t>
  </si>
  <si>
    <t xml:space="preserve">Установка ограждений (ранее демонтированных) </t>
  </si>
  <si>
    <t xml:space="preserve">Ремонт резинового покрытия </t>
  </si>
  <si>
    <t xml:space="preserve">Ремонт ограждения спортивной площадки </t>
  </si>
  <si>
    <t xml:space="preserve">Косая линия д. 24/25 </t>
  </si>
  <si>
    <t xml:space="preserve">территория памятников культурного наследия </t>
  </si>
  <si>
    <t xml:space="preserve"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 памятников культурного наследия </t>
  </si>
  <si>
    <t xml:space="preserve">4.1.8. Расходы, связанные с содержанием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 памятников культурного наследия </t>
  </si>
  <si>
    <t>992 00 00051</t>
  </si>
  <si>
    <t xml:space="preserve">Демонтаж детского игрового  и спортивного оборудования  </t>
  </si>
  <si>
    <t xml:space="preserve">Установка малых архитектурных форм и уличной мебели </t>
  </si>
  <si>
    <t>Ремонт основания контейнерной площадки</t>
  </si>
  <si>
    <t xml:space="preserve">12-я линия В.О., д. 7, 11-я линия В.О., д. 16  </t>
  </si>
  <si>
    <t>Установка малых архитектурных форм  и уличной мебели</t>
  </si>
  <si>
    <t>Формовка, омоложение, санитарная обрезка деревьев, корчевка пней</t>
  </si>
  <si>
    <t>Демонтаж ограждений газонов</t>
  </si>
  <si>
    <t>Демонтаж малых архитектурных форм</t>
  </si>
  <si>
    <t>Ремонт покрытия из плитки</t>
  </si>
  <si>
    <t xml:space="preserve"> Содержание территорий зеленых насаждений (уход за деревьями )</t>
  </si>
  <si>
    <t xml:space="preserve"> Содержание территорий зеленых насаждений (уход за кустами )</t>
  </si>
  <si>
    <t xml:space="preserve">территория МО (ЗНОП МЗ)  </t>
  </si>
  <si>
    <t>Средства, составляющие восстановительную стоимость зеленых насаждений (за исключением зеленых насаждений общего пользования местного значения)</t>
  </si>
  <si>
    <t>усл.</t>
  </si>
  <si>
    <t>Проведение санитарных рубок деревьев и кустарников (формовка, обрезка)</t>
  </si>
  <si>
    <t>ИТОГО 299</t>
  </si>
  <si>
    <t xml:space="preserve">Демонтаж детского игрового и спортивного оборудования  </t>
  </si>
  <si>
    <t xml:space="preserve">шт. </t>
  </si>
  <si>
    <t>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</si>
  <si>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 xml:space="preserve">Проведение санитарных рубок (в том числе удаление аварийных, больных деревьев и кустарников) </t>
  </si>
  <si>
    <t>Ремонт спортивного оборудования</t>
  </si>
  <si>
    <t xml:space="preserve"> Демонтаж и установка малых архитектурных форм (ранее демонтированных)</t>
  </si>
  <si>
    <t>21 линия В.О. д. 16 к.8, 15 линия В.О. д. 16</t>
  </si>
  <si>
    <t xml:space="preserve">Установка малых архитектурных форм (ранее демонтированных)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</si>
</sst>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"/>
    <numFmt numFmtId="181" formatCode="#,##0.0000"/>
    <numFmt numFmtId="182" formatCode="#,##0.000"/>
    <numFmt numFmtId="183" formatCode="[$-2000401]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"/>
    <numFmt numFmtId="191" formatCode="0.00000000000"/>
    <numFmt numFmtId="192" formatCode="_-* #,##0.000_р_._-;\-* #,##0.000_р_._-;_-* &quot;-&quot;??_р_._-;_-@_-"/>
    <numFmt numFmtId="193" formatCode="_-* #,##0.000_р_._-;\-* #,##0.000_р_._-;_-* &quot;-&quot;???_р_._-;_-@_-"/>
    <numFmt numFmtId="194" formatCode="_-* #,##0.0_р_._-;\-* #,##0.0_р_._-;_-* &quot;-&quot;??_р_._-;_-@_-"/>
    <numFmt numFmtId="195" formatCode="_-* #,##0_р_._-;\-* #,##0_р_._-;_-* &quot;-&quot;??_р_._-;_-@_-"/>
    <numFmt numFmtId="196" formatCode="[$-FC19]d\ mmmm\ yyyy\ &quot;г.&quot;"/>
    <numFmt numFmtId="197" formatCode="_-* #,##0.0_р_._-;\-* #,##0.0_р_._-;_-* &quot;-&quot;?_р_._-;_-@_-"/>
    <numFmt numFmtId="198" formatCode="_-* #,##0.0000_р_._-;\-* #,##0.0000_р_._-;_-* &quot;-&quot;??_р_._-;_-@_-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Garamond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Times New Roman"/>
      <family val="1"/>
    </font>
    <font>
      <sz val="8"/>
      <name val="Segoe U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/>
    </xf>
    <xf numFmtId="190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190" fontId="22" fillId="0" borderId="1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190" fontId="24" fillId="0" borderId="0" xfId="0" applyNumberFormat="1" applyFont="1" applyFill="1" applyBorder="1" applyAlignment="1">
      <alignment/>
    </xf>
    <xf numFmtId="0" fontId="25" fillId="24" borderId="11" xfId="0" applyFont="1" applyFill="1" applyBorder="1" applyAlignment="1">
      <alignment horizontal="left" vertical="center"/>
    </xf>
    <xf numFmtId="0" fontId="25" fillId="24" borderId="11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4" fontId="24" fillId="0" borderId="0" xfId="0" applyNumberFormat="1" applyFont="1" applyBorder="1" applyAlignment="1">
      <alignment horizontal="center"/>
    </xf>
    <xf numFmtId="190" fontId="24" fillId="0" borderId="0" xfId="0" applyNumberFormat="1" applyFont="1" applyBorder="1" applyAlignment="1">
      <alignment/>
    </xf>
    <xf numFmtId="0" fontId="21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2" fontId="25" fillId="0" borderId="12" xfId="0" applyNumberFormat="1" applyFont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  <xf numFmtId="4" fontId="26" fillId="24" borderId="12" xfId="0" applyNumberFormat="1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/>
    </xf>
    <xf numFmtId="0" fontId="28" fillId="0" borderId="12" xfId="0" applyFont="1" applyBorder="1" applyAlignment="1">
      <alignment/>
    </xf>
    <xf numFmtId="190" fontId="22" fillId="0" borderId="12" xfId="0" applyNumberFormat="1" applyFont="1" applyBorder="1" applyAlignment="1">
      <alignment/>
    </xf>
    <xf numFmtId="0" fontId="32" fillId="0" borderId="14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190" fontId="21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73" fontId="21" fillId="0" borderId="12" xfId="62" applyFont="1" applyFill="1" applyBorder="1" applyAlignment="1">
      <alignment horizontal="center" vertical="center"/>
    </xf>
    <xf numFmtId="4" fontId="21" fillId="0" borderId="0" xfId="0" applyNumberFormat="1" applyFont="1" applyFill="1" applyAlignment="1">
      <alignment/>
    </xf>
    <xf numFmtId="4" fontId="22" fillId="0" borderId="10" xfId="0" applyNumberFormat="1" applyFont="1" applyFill="1" applyBorder="1" applyAlignment="1">
      <alignment vertical="center" wrapText="1"/>
    </xf>
    <xf numFmtId="4" fontId="32" fillId="24" borderId="12" xfId="0" applyNumberFormat="1" applyFont="1" applyFill="1" applyBorder="1" applyAlignment="1">
      <alignment horizontal="center" vertical="center" wrapText="1"/>
    </xf>
    <xf numFmtId="4" fontId="26" fillId="24" borderId="12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" fontId="31" fillId="24" borderId="12" xfId="0" applyNumberFormat="1" applyFont="1" applyFill="1" applyBorder="1" applyAlignment="1">
      <alignment horizontal="center" vertical="center" wrapText="1"/>
    </xf>
    <xf numFmtId="4" fontId="32" fillId="0" borderId="12" xfId="0" applyNumberFormat="1" applyFont="1" applyBorder="1" applyAlignment="1">
      <alignment horizontal="center" vertical="center" wrapText="1"/>
    </xf>
    <xf numFmtId="4" fontId="22" fillId="0" borderId="12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0" fontId="21" fillId="0" borderId="12" xfId="0" applyFont="1" applyFill="1" applyBorder="1" applyAlignment="1">
      <alignment horizontal="left" vertical="center" wrapText="1"/>
    </xf>
    <xf numFmtId="173" fontId="21" fillId="0" borderId="12" xfId="62" applyFont="1" applyFill="1" applyBorder="1" applyAlignment="1">
      <alignment vertical="center"/>
    </xf>
    <xf numFmtId="4" fontId="22" fillId="0" borderId="12" xfId="0" applyNumberFormat="1" applyFont="1" applyFill="1" applyBorder="1" applyAlignment="1">
      <alignment horizontal="center" vertical="center" wrapText="1"/>
    </xf>
    <xf numFmtId="2" fontId="25" fillId="0" borderId="12" xfId="62" applyNumberFormat="1" applyFont="1" applyFill="1" applyBorder="1" applyAlignment="1">
      <alignment horizontal="center" vertical="center" wrapText="1"/>
    </xf>
    <xf numFmtId="2" fontId="25" fillId="0" borderId="12" xfId="62" applyNumberFormat="1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left" vertical="center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190" fontId="22" fillId="0" borderId="14" xfId="0" applyNumberFormat="1" applyFont="1" applyBorder="1" applyAlignment="1">
      <alignment/>
    </xf>
    <xf numFmtId="0" fontId="27" fillId="0" borderId="13" xfId="0" applyFont="1" applyBorder="1" applyAlignment="1">
      <alignment/>
    </xf>
    <xf numFmtId="0" fontId="32" fillId="0" borderId="14" xfId="0" applyFont="1" applyBorder="1" applyAlignment="1">
      <alignment horizontal="left" vertical="center" wrapText="1"/>
    </xf>
    <xf numFmtId="0" fontId="27" fillId="0" borderId="11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190" fontId="21" fillId="0" borderId="14" xfId="0" applyNumberFormat="1" applyFont="1" applyBorder="1" applyAlignment="1">
      <alignment horizontal="center"/>
    </xf>
    <xf numFmtId="190" fontId="21" fillId="0" borderId="13" xfId="0" applyNumberFormat="1" applyFont="1" applyBorder="1" applyAlignment="1">
      <alignment horizontal="center"/>
    </xf>
    <xf numFmtId="0" fontId="22" fillId="0" borderId="14" xfId="0" applyFont="1" applyBorder="1" applyAlignment="1">
      <alignment horizontal="left" vertical="center" wrapText="1"/>
    </xf>
    <xf numFmtId="0" fontId="27" fillId="0" borderId="11" xfId="0" applyFont="1" applyBorder="1" applyAlignment="1">
      <alignment/>
    </xf>
    <xf numFmtId="0" fontId="23" fillId="0" borderId="0" xfId="53" applyFont="1" applyAlignment="1">
      <alignment horizontal="center" vertical="center" wrapText="1"/>
      <protection/>
    </xf>
    <xf numFmtId="0" fontId="22" fillId="0" borderId="1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/>
    </xf>
    <xf numFmtId="190" fontId="22" fillId="0" borderId="12" xfId="0" applyNumberFormat="1" applyFont="1" applyBorder="1" applyAlignment="1">
      <alignment/>
    </xf>
    <xf numFmtId="0" fontId="26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7" fillId="0" borderId="12" xfId="0" applyFont="1" applyBorder="1" applyAlignment="1">
      <alignment/>
    </xf>
    <xf numFmtId="0" fontId="34" fillId="0" borderId="0" xfId="0" applyFont="1" applyFill="1" applyBorder="1" applyAlignment="1">
      <alignment horizontal="right" vertical="top" wrapText="1"/>
    </xf>
    <xf numFmtId="0" fontId="23" fillId="0" borderId="0" xfId="53" applyFont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top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190" fontId="22" fillId="0" borderId="12" xfId="0" applyNumberFormat="1" applyFont="1" applyFill="1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190" fontId="21" fillId="0" borderId="14" xfId="0" applyNumberFormat="1" applyFont="1" applyBorder="1" applyAlignment="1">
      <alignment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/>
    </xf>
    <xf numFmtId="173" fontId="21" fillId="0" borderId="15" xfId="62" applyFont="1" applyFill="1" applyBorder="1" applyAlignment="1">
      <alignment horizontal="center" vertical="center"/>
    </xf>
    <xf numFmtId="173" fontId="21" fillId="0" borderId="16" xfId="62" applyFont="1" applyFill="1" applyBorder="1" applyAlignment="1">
      <alignment horizontal="center" vertical="center"/>
    </xf>
    <xf numFmtId="173" fontId="21" fillId="0" borderId="17" xfId="62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5" fillId="25" borderId="12" xfId="0" applyFont="1" applyFill="1" applyBorder="1" applyAlignment="1">
      <alignment horizontal="left" vertical="center" wrapText="1"/>
    </xf>
    <xf numFmtId="0" fontId="25" fillId="25" borderId="12" xfId="0" applyFont="1" applyFill="1" applyBorder="1" applyAlignment="1">
      <alignment horizontal="center" vertical="center" wrapText="1"/>
    </xf>
    <xf numFmtId="2" fontId="25" fillId="25" borderId="12" xfId="0" applyNumberFormat="1" applyFont="1" applyFill="1" applyBorder="1" applyAlignment="1">
      <alignment horizontal="center" vertical="center" wrapText="1"/>
    </xf>
    <xf numFmtId="2" fontId="25" fillId="25" borderId="12" xfId="62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4"/>
  <sheetViews>
    <sheetView tabSelected="1" zoomScale="90" zoomScaleNormal="90" workbookViewId="0" topLeftCell="A4">
      <selection activeCell="H64" sqref="H64:I64"/>
    </sheetView>
  </sheetViews>
  <sheetFormatPr defaultColWidth="9.140625" defaultRowHeight="15"/>
  <cols>
    <col min="1" max="1" width="27.140625" style="1" customWidth="1"/>
    <col min="2" max="2" width="22.140625" style="1" customWidth="1"/>
    <col min="3" max="3" width="18.7109375" style="2" customWidth="1"/>
    <col min="4" max="4" width="7.00390625" style="2" customWidth="1"/>
    <col min="5" max="5" width="12.57421875" style="2" customWidth="1"/>
    <col min="6" max="6" width="10.00390625" style="2" customWidth="1"/>
    <col min="7" max="7" width="12.28125" style="58" customWidth="1"/>
    <col min="8" max="8" width="15.28125" style="3" customWidth="1"/>
    <col min="9" max="9" width="15.140625" style="2" customWidth="1"/>
    <col min="10" max="10" width="9.57421875" style="12" bestFit="1" customWidth="1"/>
    <col min="11" max="11" width="9.140625" style="5" customWidth="1"/>
    <col min="12" max="12" width="9.140625" style="6" customWidth="1"/>
    <col min="13" max="16384" width="9.140625" style="5" customWidth="1"/>
  </cols>
  <sheetData>
    <row r="1" spans="9:10" ht="15" hidden="1">
      <c r="I1" s="4" t="s">
        <v>9</v>
      </c>
      <c r="J1" s="5"/>
    </row>
    <row r="2" spans="9:10" ht="15" hidden="1">
      <c r="I2" s="4" t="s">
        <v>0</v>
      </c>
      <c r="J2" s="5"/>
    </row>
    <row r="3" spans="1:10" ht="24" customHeight="1" hidden="1">
      <c r="A3" s="7" t="s">
        <v>10</v>
      </c>
      <c r="B3" s="8"/>
      <c r="C3" s="7"/>
      <c r="D3" s="7"/>
      <c r="E3" s="7"/>
      <c r="F3" s="7"/>
      <c r="G3" s="59"/>
      <c r="H3" s="9"/>
      <c r="I3" s="7"/>
      <c r="J3" s="5"/>
    </row>
    <row r="4" spans="1:9" ht="15">
      <c r="A4" s="10"/>
      <c r="B4" s="11"/>
      <c r="C4" s="10"/>
      <c r="D4" s="10"/>
      <c r="E4" s="10"/>
      <c r="F4" s="10"/>
      <c r="G4" s="104"/>
      <c r="H4" s="104"/>
      <c r="I4" s="104"/>
    </row>
    <row r="5" spans="1:9" ht="41.25" customHeight="1">
      <c r="A5" s="10"/>
      <c r="B5" s="11"/>
      <c r="C5" s="10"/>
      <c r="D5" s="10"/>
      <c r="E5" s="10"/>
      <c r="F5" s="104"/>
      <c r="G5" s="104"/>
      <c r="H5" s="104"/>
      <c r="I5" s="104"/>
    </row>
    <row r="6" spans="1:9" ht="55.5" customHeight="1">
      <c r="A6" s="106" t="s">
        <v>65</v>
      </c>
      <c r="B6" s="106"/>
      <c r="C6" s="106"/>
      <c r="D6" s="106"/>
      <c r="E6" s="106"/>
      <c r="F6" s="106"/>
      <c r="G6" s="106"/>
      <c r="H6" s="106"/>
      <c r="I6" s="106"/>
    </row>
    <row r="7" spans="1:9" ht="18.75" customHeight="1">
      <c r="A7" s="105" t="s">
        <v>20</v>
      </c>
      <c r="B7" s="105"/>
      <c r="C7" s="105"/>
      <c r="D7" s="105"/>
      <c r="E7" s="105"/>
      <c r="F7" s="105"/>
      <c r="G7" s="105"/>
      <c r="H7" s="105"/>
      <c r="I7" s="105"/>
    </row>
    <row r="8" spans="1:9" ht="38.25">
      <c r="A8" s="28" t="s">
        <v>13</v>
      </c>
      <c r="B8" s="28" t="s">
        <v>1</v>
      </c>
      <c r="C8" s="28" t="s">
        <v>3</v>
      </c>
      <c r="D8" s="28" t="s">
        <v>4</v>
      </c>
      <c r="E8" s="28" t="s">
        <v>5</v>
      </c>
      <c r="F8" s="28" t="s">
        <v>11</v>
      </c>
      <c r="G8" s="60" t="s">
        <v>14</v>
      </c>
      <c r="H8" s="28" t="s">
        <v>2</v>
      </c>
      <c r="I8" s="28" t="s">
        <v>15</v>
      </c>
    </row>
    <row r="9" spans="1:9" ht="66" customHeight="1">
      <c r="A9" s="25" t="s">
        <v>17</v>
      </c>
      <c r="B9" s="24" t="s">
        <v>12</v>
      </c>
      <c r="C9" s="24" t="s">
        <v>6</v>
      </c>
      <c r="D9" s="24" t="s">
        <v>8</v>
      </c>
      <c r="E9" s="73">
        <v>5</v>
      </c>
      <c r="F9" s="73">
        <f>G9/E9</f>
        <v>258.46</v>
      </c>
      <c r="G9" s="73">
        <v>1292.3</v>
      </c>
      <c r="H9" s="24" t="s">
        <v>18</v>
      </c>
      <c r="I9" s="24">
        <v>226</v>
      </c>
    </row>
    <row r="10" spans="1:9" ht="67.5" customHeight="1">
      <c r="A10" s="25" t="s">
        <v>17</v>
      </c>
      <c r="B10" s="24" t="s">
        <v>7</v>
      </c>
      <c r="C10" s="24" t="s">
        <v>6</v>
      </c>
      <c r="D10" s="24" t="s">
        <v>8</v>
      </c>
      <c r="E10" s="73">
        <v>25</v>
      </c>
      <c r="F10" s="73">
        <v>4</v>
      </c>
      <c r="G10" s="73">
        <v>100</v>
      </c>
      <c r="H10" s="24" t="s">
        <v>18</v>
      </c>
      <c r="I10" s="24">
        <v>226</v>
      </c>
    </row>
    <row r="11" spans="1:9" ht="15">
      <c r="A11" s="100" t="s">
        <v>19</v>
      </c>
      <c r="B11" s="86"/>
      <c r="C11" s="86"/>
      <c r="D11" s="86"/>
      <c r="E11" s="86"/>
      <c r="F11" s="87"/>
      <c r="G11" s="61">
        <f>G9+G10</f>
        <v>1392.3</v>
      </c>
      <c r="H11" s="101"/>
      <c r="I11" s="99"/>
    </row>
    <row r="12" spans="1:9" ht="15">
      <c r="A12" s="102" t="s">
        <v>16</v>
      </c>
      <c r="B12" s="103"/>
      <c r="C12" s="103"/>
      <c r="D12" s="103"/>
      <c r="E12" s="103"/>
      <c r="F12" s="103"/>
      <c r="G12" s="62">
        <f>G9+G10</f>
        <v>1392.3</v>
      </c>
      <c r="H12" s="109"/>
      <c r="I12" s="103"/>
    </row>
    <row r="13" spans="1:9" ht="9.75" customHeight="1">
      <c r="A13" s="13"/>
      <c r="B13" s="14"/>
      <c r="C13" s="14"/>
      <c r="D13" s="14"/>
      <c r="E13" s="14"/>
      <c r="F13" s="14"/>
      <c r="G13" s="63"/>
      <c r="H13" s="15"/>
      <c r="I13" s="14"/>
    </row>
    <row r="14" spans="1:9" ht="47.25" customHeight="1">
      <c r="A14" s="92" t="s">
        <v>21</v>
      </c>
      <c r="B14" s="92"/>
      <c r="C14" s="92"/>
      <c r="D14" s="92"/>
      <c r="E14" s="92"/>
      <c r="F14" s="92"/>
      <c r="G14" s="92"/>
      <c r="H14" s="92"/>
      <c r="I14" s="92"/>
    </row>
    <row r="15" spans="1:9" ht="38.25">
      <c r="A15" s="31" t="s">
        <v>13</v>
      </c>
      <c r="B15" s="31" t="s">
        <v>1</v>
      </c>
      <c r="C15" s="31" t="s">
        <v>3</v>
      </c>
      <c r="D15" s="31" t="s">
        <v>4</v>
      </c>
      <c r="E15" s="31" t="s">
        <v>5</v>
      </c>
      <c r="F15" s="31" t="s">
        <v>11</v>
      </c>
      <c r="G15" s="64" t="s">
        <v>14</v>
      </c>
      <c r="H15" s="31" t="s">
        <v>2</v>
      </c>
      <c r="I15" s="31" t="s">
        <v>15</v>
      </c>
    </row>
    <row r="16" spans="1:9" ht="177.75" customHeight="1">
      <c r="A16" s="25" t="s">
        <v>22</v>
      </c>
      <c r="B16" s="24" t="s">
        <v>138</v>
      </c>
      <c r="C16" s="24" t="s">
        <v>85</v>
      </c>
      <c r="D16" s="24" t="s">
        <v>86</v>
      </c>
      <c r="E16" s="73">
        <v>88</v>
      </c>
      <c r="F16" s="73">
        <f>G16/E16</f>
        <v>1.5863636363636362</v>
      </c>
      <c r="G16" s="73">
        <f>165.1-25.5</f>
        <v>139.6</v>
      </c>
      <c r="H16" s="24" t="s">
        <v>24</v>
      </c>
      <c r="I16" s="24">
        <v>226</v>
      </c>
    </row>
    <row r="17" spans="1:9" ht="180.75" customHeight="1">
      <c r="A17" s="25" t="s">
        <v>22</v>
      </c>
      <c r="B17" s="24" t="s">
        <v>87</v>
      </c>
      <c r="C17" s="24" t="s">
        <v>23</v>
      </c>
      <c r="D17" s="24" t="s">
        <v>75</v>
      </c>
      <c r="E17" s="73">
        <v>950</v>
      </c>
      <c r="F17" s="73">
        <v>2.150736842105263</v>
      </c>
      <c r="G17" s="73">
        <v>2043.2</v>
      </c>
      <c r="H17" s="24" t="s">
        <v>24</v>
      </c>
      <c r="I17" s="24">
        <v>226</v>
      </c>
    </row>
    <row r="18" spans="1:9" ht="174" customHeight="1">
      <c r="A18" s="25" t="s">
        <v>22</v>
      </c>
      <c r="B18" s="24" t="s">
        <v>88</v>
      </c>
      <c r="C18" s="24" t="s">
        <v>23</v>
      </c>
      <c r="D18" s="24" t="s">
        <v>75</v>
      </c>
      <c r="E18" s="73">
        <v>140</v>
      </c>
      <c r="F18" s="73">
        <v>5.772142857142858</v>
      </c>
      <c r="G18" s="73">
        <v>808.1</v>
      </c>
      <c r="H18" s="24" t="s">
        <v>24</v>
      </c>
      <c r="I18" s="24">
        <v>226</v>
      </c>
    </row>
    <row r="19" spans="1:9" ht="172.5" customHeight="1">
      <c r="A19" s="25" t="s">
        <v>22</v>
      </c>
      <c r="B19" s="24" t="s">
        <v>89</v>
      </c>
      <c r="C19" s="24" t="s">
        <v>23</v>
      </c>
      <c r="D19" s="24" t="s">
        <v>8</v>
      </c>
      <c r="E19" s="73">
        <v>8</v>
      </c>
      <c r="F19" s="73">
        <v>9.15</v>
      </c>
      <c r="G19" s="73">
        <v>73.2</v>
      </c>
      <c r="H19" s="24" t="s">
        <v>24</v>
      </c>
      <c r="I19" s="24">
        <v>226</v>
      </c>
    </row>
    <row r="20" spans="1:9" ht="176.25" customHeight="1">
      <c r="A20" s="25" t="s">
        <v>22</v>
      </c>
      <c r="B20" s="24" t="s">
        <v>134</v>
      </c>
      <c r="C20" s="24" t="s">
        <v>23</v>
      </c>
      <c r="D20" s="24" t="s">
        <v>8</v>
      </c>
      <c r="E20" s="73">
        <v>97</v>
      </c>
      <c r="F20" s="73">
        <v>0.4731958762886598</v>
      </c>
      <c r="G20" s="73">
        <v>45.9</v>
      </c>
      <c r="H20" s="24" t="s">
        <v>24</v>
      </c>
      <c r="I20" s="24">
        <v>226</v>
      </c>
    </row>
    <row r="21" spans="1:9" ht="176.25" customHeight="1">
      <c r="A21" s="25" t="s">
        <v>22</v>
      </c>
      <c r="B21" s="24" t="s">
        <v>92</v>
      </c>
      <c r="C21" s="24" t="s">
        <v>85</v>
      </c>
      <c r="D21" s="24" t="s">
        <v>75</v>
      </c>
      <c r="E21" s="73">
        <v>373.1</v>
      </c>
      <c r="F21" s="73">
        <v>0.7191101581345484</v>
      </c>
      <c r="G21" s="73">
        <v>268.3</v>
      </c>
      <c r="H21" s="24" t="s">
        <v>24</v>
      </c>
      <c r="I21" s="24">
        <v>226</v>
      </c>
    </row>
    <row r="22" spans="1:9" ht="176.25" customHeight="1">
      <c r="A22" s="25" t="s">
        <v>22</v>
      </c>
      <c r="B22" s="24" t="s">
        <v>101</v>
      </c>
      <c r="C22" s="24" t="s">
        <v>23</v>
      </c>
      <c r="D22" s="24" t="s">
        <v>75</v>
      </c>
      <c r="E22" s="73">
        <v>580</v>
      </c>
      <c r="F22" s="73">
        <v>0.6836206896551724</v>
      </c>
      <c r="G22" s="73">
        <v>396.5</v>
      </c>
      <c r="H22" s="24" t="s">
        <v>24</v>
      </c>
      <c r="I22" s="24">
        <v>226</v>
      </c>
    </row>
    <row r="23" spans="1:9" ht="176.25" customHeight="1">
      <c r="A23" s="77" t="s">
        <v>22</v>
      </c>
      <c r="B23" s="26" t="s">
        <v>132</v>
      </c>
      <c r="C23" s="26" t="s">
        <v>85</v>
      </c>
      <c r="D23" s="26" t="s">
        <v>133</v>
      </c>
      <c r="E23" s="27">
        <v>1</v>
      </c>
      <c r="F23" s="27">
        <v>25.5</v>
      </c>
      <c r="G23" s="27">
        <v>25.5</v>
      </c>
      <c r="H23" s="26" t="s">
        <v>24</v>
      </c>
      <c r="I23" s="26">
        <v>299</v>
      </c>
    </row>
    <row r="24" spans="1:9" ht="15">
      <c r="A24" s="100" t="s">
        <v>19</v>
      </c>
      <c r="B24" s="107"/>
      <c r="C24" s="107"/>
      <c r="D24" s="107"/>
      <c r="E24" s="107"/>
      <c r="F24" s="108"/>
      <c r="G24" s="65">
        <f>SUM(G16:G22)</f>
        <v>3774.8</v>
      </c>
      <c r="H24" s="98"/>
      <c r="I24" s="99"/>
    </row>
    <row r="25" spans="1:9" ht="15">
      <c r="A25" s="80" t="s">
        <v>135</v>
      </c>
      <c r="B25" s="81"/>
      <c r="C25" s="81"/>
      <c r="D25" s="81"/>
      <c r="E25" s="81"/>
      <c r="F25" s="82"/>
      <c r="G25" s="65">
        <f>G23</f>
        <v>25.5</v>
      </c>
      <c r="H25" s="78"/>
      <c r="I25" s="79"/>
    </row>
    <row r="26" spans="1:9" ht="15">
      <c r="A26" s="90" t="s">
        <v>16</v>
      </c>
      <c r="B26" s="110"/>
      <c r="C26" s="110"/>
      <c r="D26" s="110"/>
      <c r="E26" s="110"/>
      <c r="F26" s="111"/>
      <c r="G26" s="45">
        <f>G24+G25</f>
        <v>3800.3</v>
      </c>
      <c r="H26" s="83"/>
      <c r="I26" s="111"/>
    </row>
    <row r="28" spans="1:9" ht="47.25" customHeight="1">
      <c r="A28" s="92" t="s">
        <v>25</v>
      </c>
      <c r="B28" s="92"/>
      <c r="C28" s="92"/>
      <c r="D28" s="92"/>
      <c r="E28" s="92"/>
      <c r="F28" s="92"/>
      <c r="G28" s="92"/>
      <c r="H28" s="92"/>
      <c r="I28" s="92"/>
    </row>
    <row r="29" spans="1:9" ht="38.25">
      <c r="A29" s="31" t="s">
        <v>13</v>
      </c>
      <c r="B29" s="31" t="s">
        <v>1</v>
      </c>
      <c r="C29" s="31" t="s">
        <v>3</v>
      </c>
      <c r="D29" s="31" t="s">
        <v>4</v>
      </c>
      <c r="E29" s="31" t="s">
        <v>5</v>
      </c>
      <c r="F29" s="31" t="s">
        <v>11</v>
      </c>
      <c r="G29" s="64" t="s">
        <v>14</v>
      </c>
      <c r="H29" s="31" t="s">
        <v>2</v>
      </c>
      <c r="I29" s="31" t="s">
        <v>15</v>
      </c>
    </row>
    <row r="30" spans="1:9" ht="97.5" customHeight="1">
      <c r="A30" s="25" t="s">
        <v>26</v>
      </c>
      <c r="B30" s="24" t="s">
        <v>91</v>
      </c>
      <c r="C30" s="24" t="s">
        <v>85</v>
      </c>
      <c r="D30" s="24" t="s">
        <v>75</v>
      </c>
      <c r="E30" s="73">
        <v>238</v>
      </c>
      <c r="F30" s="73">
        <v>5.052521008403361</v>
      </c>
      <c r="G30" s="71">
        <v>1202.5</v>
      </c>
      <c r="H30" s="24" t="s">
        <v>27</v>
      </c>
      <c r="I30" s="24">
        <v>226</v>
      </c>
    </row>
    <row r="31" spans="1:9" ht="87.75" customHeight="1">
      <c r="A31" s="25" t="s">
        <v>26</v>
      </c>
      <c r="B31" s="24" t="s">
        <v>120</v>
      </c>
      <c r="C31" s="24" t="s">
        <v>23</v>
      </c>
      <c r="D31" s="24" t="s">
        <v>8</v>
      </c>
      <c r="E31" s="74">
        <v>6</v>
      </c>
      <c r="F31" s="73">
        <v>4.75</v>
      </c>
      <c r="G31" s="74">
        <v>28.5</v>
      </c>
      <c r="H31" s="24" t="s">
        <v>27</v>
      </c>
      <c r="I31" s="24">
        <v>226</v>
      </c>
    </row>
    <row r="32" spans="1:9" ht="90.75" customHeight="1">
      <c r="A32" s="25" t="s">
        <v>26</v>
      </c>
      <c r="B32" s="24" t="s">
        <v>93</v>
      </c>
      <c r="C32" s="24" t="s">
        <v>85</v>
      </c>
      <c r="D32" s="24" t="s">
        <v>86</v>
      </c>
      <c r="E32" s="73">
        <v>2</v>
      </c>
      <c r="F32" s="73">
        <v>369.25</v>
      </c>
      <c r="G32" s="71">
        <v>738.5</v>
      </c>
      <c r="H32" s="24" t="s">
        <v>27</v>
      </c>
      <c r="I32" s="24">
        <v>310</v>
      </c>
    </row>
    <row r="33" spans="1:9" ht="94.5" customHeight="1">
      <c r="A33" s="25" t="s">
        <v>26</v>
      </c>
      <c r="B33" s="24" t="s">
        <v>94</v>
      </c>
      <c r="C33" s="24" t="s">
        <v>85</v>
      </c>
      <c r="D33" s="24" t="s">
        <v>86</v>
      </c>
      <c r="E33" s="73">
        <v>2</v>
      </c>
      <c r="F33" s="73">
        <v>275.1</v>
      </c>
      <c r="G33" s="71">
        <v>550.2</v>
      </c>
      <c r="H33" s="24" t="s">
        <v>27</v>
      </c>
      <c r="I33" s="24">
        <v>310</v>
      </c>
    </row>
    <row r="34" spans="1:9" ht="96" customHeight="1">
      <c r="A34" s="25" t="s">
        <v>26</v>
      </c>
      <c r="B34" s="24" t="s">
        <v>83</v>
      </c>
      <c r="C34" s="24" t="s">
        <v>23</v>
      </c>
      <c r="D34" s="24" t="s">
        <v>8</v>
      </c>
      <c r="E34" s="73">
        <v>20</v>
      </c>
      <c r="F34" s="73">
        <v>1.5</v>
      </c>
      <c r="G34" s="71">
        <v>30</v>
      </c>
      <c r="H34" s="24" t="s">
        <v>27</v>
      </c>
      <c r="I34" s="24">
        <v>225</v>
      </c>
    </row>
    <row r="35" spans="1:9" ht="15">
      <c r="A35" s="90" t="s">
        <v>32</v>
      </c>
      <c r="B35" s="91"/>
      <c r="C35" s="91"/>
      <c r="D35" s="91"/>
      <c r="E35" s="91"/>
      <c r="F35" s="84"/>
      <c r="G35" s="66">
        <f>G34</f>
        <v>30</v>
      </c>
      <c r="H35" s="112"/>
      <c r="I35" s="111"/>
    </row>
    <row r="36" spans="1:9" ht="15">
      <c r="A36" s="90" t="s">
        <v>19</v>
      </c>
      <c r="B36" s="93"/>
      <c r="C36" s="93"/>
      <c r="D36" s="93"/>
      <c r="E36" s="93"/>
      <c r="F36" s="94"/>
      <c r="G36" s="66">
        <f>G30+G31</f>
        <v>1231</v>
      </c>
      <c r="H36" s="88"/>
      <c r="I36" s="89"/>
    </row>
    <row r="37" spans="1:9" ht="15">
      <c r="A37" s="90" t="s">
        <v>33</v>
      </c>
      <c r="B37" s="93"/>
      <c r="C37" s="93"/>
      <c r="D37" s="93"/>
      <c r="E37" s="93"/>
      <c r="F37" s="94"/>
      <c r="G37" s="66">
        <f>G32+G33</f>
        <v>1288.7</v>
      </c>
      <c r="H37" s="88"/>
      <c r="I37" s="89"/>
    </row>
    <row r="38" spans="1:9" ht="15">
      <c r="A38" s="90" t="s">
        <v>82</v>
      </c>
      <c r="B38" s="91"/>
      <c r="C38" s="91"/>
      <c r="D38" s="91"/>
      <c r="E38" s="91"/>
      <c r="F38" s="84"/>
      <c r="G38" s="66">
        <f>SUM(G30:G34)</f>
        <v>2549.7</v>
      </c>
      <c r="H38" s="112"/>
      <c r="I38" s="111"/>
    </row>
    <row r="40" spans="1:9" ht="33.75" customHeight="1">
      <c r="A40" s="92" t="s">
        <v>28</v>
      </c>
      <c r="B40" s="92"/>
      <c r="C40" s="92"/>
      <c r="D40" s="92"/>
      <c r="E40" s="92"/>
      <c r="F40" s="92"/>
      <c r="G40" s="92"/>
      <c r="H40" s="92"/>
      <c r="I40" s="92"/>
    </row>
    <row r="41" spans="1:9" ht="59.25" customHeight="1">
      <c r="A41" s="31" t="s">
        <v>13</v>
      </c>
      <c r="B41" s="31" t="s">
        <v>1</v>
      </c>
      <c r="C41" s="31" t="s">
        <v>3</v>
      </c>
      <c r="D41" s="31" t="s">
        <v>4</v>
      </c>
      <c r="E41" s="31" t="s">
        <v>5</v>
      </c>
      <c r="F41" s="31" t="s">
        <v>11</v>
      </c>
      <c r="G41" s="64" t="s">
        <v>14</v>
      </c>
      <c r="H41" s="31" t="s">
        <v>2</v>
      </c>
      <c r="I41" s="31" t="s">
        <v>15</v>
      </c>
    </row>
    <row r="42" spans="1:9" ht="96" customHeight="1">
      <c r="A42" s="25" t="s">
        <v>29</v>
      </c>
      <c r="B42" s="24" t="s">
        <v>95</v>
      </c>
      <c r="C42" s="24" t="s">
        <v>6</v>
      </c>
      <c r="D42" s="24" t="s">
        <v>86</v>
      </c>
      <c r="E42" s="73">
        <v>3</v>
      </c>
      <c r="F42" s="73">
        <v>102.7</v>
      </c>
      <c r="G42" s="73">
        <v>308.1</v>
      </c>
      <c r="H42" s="24" t="s">
        <v>30</v>
      </c>
      <c r="I42" s="24">
        <v>310</v>
      </c>
    </row>
    <row r="43" spans="1:9" ht="95.25" customHeight="1">
      <c r="A43" s="25" t="s">
        <v>29</v>
      </c>
      <c r="B43" s="24" t="s">
        <v>122</v>
      </c>
      <c r="C43" s="24" t="s">
        <v>6</v>
      </c>
      <c r="D43" s="24" t="s">
        <v>75</v>
      </c>
      <c r="E43" s="73">
        <v>35.36</v>
      </c>
      <c r="F43" s="73">
        <v>3.8998868778280547</v>
      </c>
      <c r="G43" s="73">
        <v>137.9</v>
      </c>
      <c r="H43" s="24" t="s">
        <v>30</v>
      </c>
      <c r="I43" s="24">
        <v>226</v>
      </c>
    </row>
    <row r="44" spans="1:9" ht="93.75" customHeight="1">
      <c r="A44" s="25" t="s">
        <v>29</v>
      </c>
      <c r="B44" s="24" t="s">
        <v>96</v>
      </c>
      <c r="C44" s="24" t="s">
        <v>6</v>
      </c>
      <c r="D44" s="24" t="s">
        <v>77</v>
      </c>
      <c r="E44" s="73">
        <v>11.45</v>
      </c>
      <c r="F44" s="73">
        <v>10.279475982532752</v>
      </c>
      <c r="G44" s="73">
        <v>117.7</v>
      </c>
      <c r="H44" s="24" t="s">
        <v>30</v>
      </c>
      <c r="I44" s="24">
        <v>226</v>
      </c>
    </row>
    <row r="45" spans="1:9" ht="88.5" customHeight="1">
      <c r="A45" s="25" t="s">
        <v>29</v>
      </c>
      <c r="B45" s="24" t="s">
        <v>31</v>
      </c>
      <c r="C45" s="24" t="s">
        <v>6</v>
      </c>
      <c r="D45" s="24" t="s">
        <v>8</v>
      </c>
      <c r="E45" s="73">
        <v>15</v>
      </c>
      <c r="F45" s="73">
        <v>4.986666666666666</v>
      </c>
      <c r="G45" s="73">
        <v>74.8</v>
      </c>
      <c r="H45" s="24" t="s">
        <v>30</v>
      </c>
      <c r="I45" s="24">
        <v>225</v>
      </c>
    </row>
    <row r="46" spans="1:9" ht="15">
      <c r="A46" s="32" t="s">
        <v>32</v>
      </c>
      <c r="B46" s="16"/>
      <c r="C46" s="17"/>
      <c r="D46" s="33"/>
      <c r="E46" s="34"/>
      <c r="F46" s="35"/>
      <c r="G46" s="36">
        <f>G45</f>
        <v>74.8</v>
      </c>
      <c r="H46" s="37"/>
      <c r="I46" s="38"/>
    </row>
    <row r="47" spans="1:9" ht="15">
      <c r="A47" s="32" t="s">
        <v>19</v>
      </c>
      <c r="B47" s="39"/>
      <c r="C47" s="40"/>
      <c r="D47" s="40"/>
      <c r="E47" s="41"/>
      <c r="F47" s="42"/>
      <c r="G47" s="36">
        <f>G43+G44</f>
        <v>255.60000000000002</v>
      </c>
      <c r="H47" s="43"/>
      <c r="I47" s="44"/>
    </row>
    <row r="48" spans="1:9" ht="15">
      <c r="A48" s="32" t="s">
        <v>33</v>
      </c>
      <c r="B48" s="39"/>
      <c r="C48" s="40"/>
      <c r="D48" s="40"/>
      <c r="E48" s="41"/>
      <c r="F48" s="42"/>
      <c r="G48" s="36">
        <f>G42</f>
        <v>308.1</v>
      </c>
      <c r="H48" s="43"/>
      <c r="I48" s="44"/>
    </row>
    <row r="49" spans="1:9" ht="15">
      <c r="A49" s="90" t="s">
        <v>16</v>
      </c>
      <c r="B49" s="91"/>
      <c r="C49" s="91"/>
      <c r="D49" s="91"/>
      <c r="E49" s="91"/>
      <c r="F49" s="84"/>
      <c r="G49" s="45">
        <f>SUM(G42:G45)</f>
        <v>638.5</v>
      </c>
      <c r="H49" s="83"/>
      <c r="I49" s="84"/>
    </row>
    <row r="50" spans="1:9" ht="15">
      <c r="A50" s="19"/>
      <c r="B50" s="20"/>
      <c r="C50" s="20"/>
      <c r="D50" s="20"/>
      <c r="E50" s="20"/>
      <c r="F50" s="20"/>
      <c r="G50" s="21"/>
      <c r="H50" s="22"/>
      <c r="I50" s="20"/>
    </row>
    <row r="51" spans="1:9" ht="75" customHeight="1">
      <c r="A51" s="92" t="s">
        <v>34</v>
      </c>
      <c r="B51" s="92"/>
      <c r="C51" s="92"/>
      <c r="D51" s="92"/>
      <c r="E51" s="92"/>
      <c r="F51" s="92"/>
      <c r="G51" s="92"/>
      <c r="H51" s="92"/>
      <c r="I51" s="92"/>
    </row>
    <row r="52" spans="1:9" ht="59.25" customHeight="1">
      <c r="A52" s="31" t="s">
        <v>13</v>
      </c>
      <c r="B52" s="31" t="s">
        <v>1</v>
      </c>
      <c r="C52" s="31" t="s">
        <v>3</v>
      </c>
      <c r="D52" s="31" t="s">
        <v>4</v>
      </c>
      <c r="E52" s="31" t="s">
        <v>5</v>
      </c>
      <c r="F52" s="31" t="s">
        <v>11</v>
      </c>
      <c r="G52" s="64" t="s">
        <v>14</v>
      </c>
      <c r="H52" s="31" t="s">
        <v>2</v>
      </c>
      <c r="I52" s="31" t="s">
        <v>15</v>
      </c>
    </row>
    <row r="53" spans="1:9" ht="269.25" customHeight="1">
      <c r="A53" s="25" t="s">
        <v>73</v>
      </c>
      <c r="B53" s="24" t="s">
        <v>110</v>
      </c>
      <c r="C53" s="24" t="s">
        <v>85</v>
      </c>
      <c r="D53" s="24" t="s">
        <v>75</v>
      </c>
      <c r="E53" s="73">
        <v>165.4</v>
      </c>
      <c r="F53" s="73">
        <f>G53/E53</f>
        <v>7.108827085852479</v>
      </c>
      <c r="G53" s="71">
        <v>1175.8</v>
      </c>
      <c r="H53" s="24" t="s">
        <v>35</v>
      </c>
      <c r="I53" s="24">
        <v>226</v>
      </c>
    </row>
    <row r="54" spans="1:9" ht="249.75" customHeight="1">
      <c r="A54" s="25" t="s">
        <v>73</v>
      </c>
      <c r="B54" s="24" t="s">
        <v>121</v>
      </c>
      <c r="C54" s="24" t="s">
        <v>85</v>
      </c>
      <c r="D54" s="24" t="s">
        <v>86</v>
      </c>
      <c r="E54" s="73">
        <v>11</v>
      </c>
      <c r="F54" s="73">
        <v>42.63636363636363</v>
      </c>
      <c r="G54" s="71">
        <v>469</v>
      </c>
      <c r="H54" s="24" t="s">
        <v>35</v>
      </c>
      <c r="I54" s="24">
        <v>310</v>
      </c>
    </row>
    <row r="55" spans="1:9" ht="282.75" customHeight="1">
      <c r="A55" s="25" t="s">
        <v>73</v>
      </c>
      <c r="B55" s="24" t="s">
        <v>97</v>
      </c>
      <c r="C55" s="24" t="s">
        <v>85</v>
      </c>
      <c r="D55" s="24" t="s">
        <v>98</v>
      </c>
      <c r="E55" s="73">
        <v>27.5</v>
      </c>
      <c r="F55" s="73">
        <v>2.832727272727273</v>
      </c>
      <c r="G55" s="71">
        <v>77.9</v>
      </c>
      <c r="H55" s="24" t="s">
        <v>35</v>
      </c>
      <c r="I55" s="24">
        <v>310</v>
      </c>
    </row>
    <row r="56" spans="1:9" ht="266.25" customHeight="1">
      <c r="A56" s="25" t="s">
        <v>73</v>
      </c>
      <c r="B56" s="24" t="s">
        <v>99</v>
      </c>
      <c r="C56" s="24" t="s">
        <v>85</v>
      </c>
      <c r="D56" s="24" t="s">
        <v>86</v>
      </c>
      <c r="E56" s="73">
        <v>231</v>
      </c>
      <c r="F56" s="73">
        <v>2.2696969696969695</v>
      </c>
      <c r="G56" s="71">
        <v>524.3</v>
      </c>
      <c r="H56" s="24" t="s">
        <v>35</v>
      </c>
      <c r="I56" s="24">
        <v>310</v>
      </c>
    </row>
    <row r="57" spans="1:9" ht="286.5" customHeight="1">
      <c r="A57" s="119" t="s">
        <v>73</v>
      </c>
      <c r="B57" s="120" t="s">
        <v>100</v>
      </c>
      <c r="C57" s="120" t="s">
        <v>85</v>
      </c>
      <c r="D57" s="120" t="s">
        <v>75</v>
      </c>
      <c r="E57" s="122">
        <v>34.6</v>
      </c>
      <c r="F57" s="121">
        <v>3.803468208092485</v>
      </c>
      <c r="G57" s="121">
        <f>131.6-3.7</f>
        <v>127.89999999999999</v>
      </c>
      <c r="H57" s="120" t="s">
        <v>35</v>
      </c>
      <c r="I57" s="120">
        <v>226</v>
      </c>
    </row>
    <row r="58" spans="1:9" ht="248.25" customHeight="1">
      <c r="A58" s="25" t="s">
        <v>73</v>
      </c>
      <c r="B58" s="24" t="s">
        <v>50</v>
      </c>
      <c r="C58" s="24" t="s">
        <v>23</v>
      </c>
      <c r="D58" s="24" t="s">
        <v>8</v>
      </c>
      <c r="E58" s="73">
        <v>4902</v>
      </c>
      <c r="F58" s="73">
        <v>0.042105263157894736</v>
      </c>
      <c r="G58" s="71">
        <v>206.4</v>
      </c>
      <c r="H58" s="24" t="s">
        <v>35</v>
      </c>
      <c r="I58" s="24">
        <v>226</v>
      </c>
    </row>
    <row r="59" spans="1:9" ht="249.75" customHeight="1">
      <c r="A59" s="25" t="s">
        <v>73</v>
      </c>
      <c r="B59" s="24" t="s">
        <v>51</v>
      </c>
      <c r="C59" s="24" t="s">
        <v>23</v>
      </c>
      <c r="D59" s="24" t="s">
        <v>75</v>
      </c>
      <c r="E59" s="74">
        <v>102.18</v>
      </c>
      <c r="F59" s="73">
        <v>1.1714621256605988</v>
      </c>
      <c r="G59" s="74">
        <v>119.7</v>
      </c>
      <c r="H59" s="24" t="s">
        <v>35</v>
      </c>
      <c r="I59" s="24">
        <v>226</v>
      </c>
    </row>
    <row r="60" spans="1:9" ht="248.25" customHeight="1">
      <c r="A60" s="25" t="s">
        <v>73</v>
      </c>
      <c r="B60" s="24" t="s">
        <v>102</v>
      </c>
      <c r="C60" s="24" t="s">
        <v>23</v>
      </c>
      <c r="D60" s="24" t="s">
        <v>56</v>
      </c>
      <c r="E60" s="73">
        <v>450</v>
      </c>
      <c r="F60" s="73">
        <v>0.1771111111111111</v>
      </c>
      <c r="G60" s="73">
        <v>79.7</v>
      </c>
      <c r="H60" s="24" t="s">
        <v>35</v>
      </c>
      <c r="I60" s="24">
        <v>225</v>
      </c>
    </row>
    <row r="61" spans="1:9" ht="248.25" customHeight="1">
      <c r="A61" s="25" t="s">
        <v>73</v>
      </c>
      <c r="B61" s="24" t="s">
        <v>103</v>
      </c>
      <c r="C61" s="24" t="s">
        <v>23</v>
      </c>
      <c r="D61" s="24" t="s">
        <v>8</v>
      </c>
      <c r="E61" s="73">
        <v>420</v>
      </c>
      <c r="F61" s="73">
        <v>1.175</v>
      </c>
      <c r="G61" s="73">
        <v>493.5</v>
      </c>
      <c r="H61" s="24" t="s">
        <v>35</v>
      </c>
      <c r="I61" s="24">
        <v>310</v>
      </c>
    </row>
    <row r="62" spans="1:9" ht="263.25" customHeight="1">
      <c r="A62" s="119" t="s">
        <v>73</v>
      </c>
      <c r="B62" s="120" t="s">
        <v>143</v>
      </c>
      <c r="C62" s="120" t="s">
        <v>23</v>
      </c>
      <c r="D62" s="120" t="s">
        <v>8</v>
      </c>
      <c r="E62" s="121">
        <v>2</v>
      </c>
      <c r="F62" s="121">
        <v>1.175</v>
      </c>
      <c r="G62" s="121">
        <v>3.7</v>
      </c>
      <c r="H62" s="120" t="s">
        <v>35</v>
      </c>
      <c r="I62" s="120">
        <v>226</v>
      </c>
    </row>
    <row r="63" spans="1:9" ht="14.25" customHeight="1">
      <c r="A63" s="95" t="s">
        <v>104</v>
      </c>
      <c r="B63" s="96"/>
      <c r="C63" s="96"/>
      <c r="D63" s="96"/>
      <c r="E63" s="96"/>
      <c r="F63" s="96"/>
      <c r="G63" s="66">
        <f>G60</f>
        <v>79.7</v>
      </c>
      <c r="H63" s="24"/>
      <c r="I63" s="24"/>
    </row>
    <row r="64" spans="1:9" ht="15">
      <c r="A64" s="95" t="s">
        <v>36</v>
      </c>
      <c r="B64" s="96"/>
      <c r="C64" s="96"/>
      <c r="D64" s="96"/>
      <c r="E64" s="96"/>
      <c r="F64" s="96"/>
      <c r="G64" s="66">
        <f>G53+G57+G58+G59+G62</f>
        <v>1633.5000000000002</v>
      </c>
      <c r="H64" s="97"/>
      <c r="I64" s="96"/>
    </row>
    <row r="65" spans="1:9" ht="15">
      <c r="A65" s="90" t="s">
        <v>33</v>
      </c>
      <c r="B65" s="93"/>
      <c r="C65" s="93"/>
      <c r="D65" s="93"/>
      <c r="E65" s="93"/>
      <c r="F65" s="94"/>
      <c r="G65" s="66">
        <f>G61+G56+G55+G54</f>
        <v>1564.7</v>
      </c>
      <c r="H65" s="47"/>
      <c r="I65" s="46"/>
    </row>
    <row r="66" spans="1:9" ht="15">
      <c r="A66" s="95" t="s">
        <v>16</v>
      </c>
      <c r="B66" s="96"/>
      <c r="C66" s="96"/>
      <c r="D66" s="96"/>
      <c r="E66" s="96"/>
      <c r="F66" s="96"/>
      <c r="G66" s="66">
        <f>SUM(G63:G65)</f>
        <v>3277.9000000000005</v>
      </c>
      <c r="H66" s="97"/>
      <c r="I66" s="96"/>
    </row>
    <row r="68" spans="1:9" ht="51" customHeight="1">
      <c r="A68" s="92" t="s">
        <v>37</v>
      </c>
      <c r="B68" s="92"/>
      <c r="C68" s="92"/>
      <c r="D68" s="92"/>
      <c r="E68" s="92"/>
      <c r="F68" s="92"/>
      <c r="G68" s="92"/>
      <c r="H68" s="92"/>
      <c r="I68" s="92"/>
    </row>
    <row r="69" spans="1:9" ht="38.25">
      <c r="A69" s="31" t="s">
        <v>13</v>
      </c>
      <c r="B69" s="31" t="s">
        <v>1</v>
      </c>
      <c r="C69" s="31" t="s">
        <v>3</v>
      </c>
      <c r="D69" s="31" t="s">
        <v>4</v>
      </c>
      <c r="E69" s="31" t="s">
        <v>5</v>
      </c>
      <c r="F69" s="31" t="s">
        <v>11</v>
      </c>
      <c r="G69" s="64" t="s">
        <v>14</v>
      </c>
      <c r="H69" s="31" t="s">
        <v>2</v>
      </c>
      <c r="I69" s="31" t="s">
        <v>15</v>
      </c>
    </row>
    <row r="70" spans="1:9" ht="133.5" customHeight="1">
      <c r="A70" s="25" t="s">
        <v>38</v>
      </c>
      <c r="B70" s="75" t="s">
        <v>41</v>
      </c>
      <c r="C70" s="24" t="s">
        <v>105</v>
      </c>
      <c r="D70" s="24" t="s">
        <v>8</v>
      </c>
      <c r="E70" s="73">
        <v>6</v>
      </c>
      <c r="F70" s="73">
        <v>23.333333333333332</v>
      </c>
      <c r="G70" s="73">
        <v>140</v>
      </c>
      <c r="H70" s="24" t="s">
        <v>40</v>
      </c>
      <c r="I70" s="24">
        <v>226</v>
      </c>
    </row>
    <row r="71" spans="1:9" ht="128.25" customHeight="1">
      <c r="A71" s="25" t="s">
        <v>38</v>
      </c>
      <c r="B71" s="75" t="s">
        <v>106</v>
      </c>
      <c r="C71" s="24" t="s">
        <v>105</v>
      </c>
      <c r="D71" s="24" t="s">
        <v>8</v>
      </c>
      <c r="E71" s="73">
        <v>6</v>
      </c>
      <c r="F71" s="73">
        <v>30</v>
      </c>
      <c r="G71" s="73">
        <v>180</v>
      </c>
      <c r="H71" s="24" t="s">
        <v>40</v>
      </c>
      <c r="I71" s="24">
        <v>226</v>
      </c>
    </row>
    <row r="72" spans="1:9" ht="131.25" customHeight="1">
      <c r="A72" s="25" t="s">
        <v>38</v>
      </c>
      <c r="B72" s="24" t="s">
        <v>39</v>
      </c>
      <c r="C72" s="24" t="s">
        <v>107</v>
      </c>
      <c r="D72" s="76" t="s">
        <v>8</v>
      </c>
      <c r="E72" s="74">
        <v>100</v>
      </c>
      <c r="F72" s="73">
        <v>0.21</v>
      </c>
      <c r="G72" s="74">
        <v>21</v>
      </c>
      <c r="H72" s="24" t="s">
        <v>40</v>
      </c>
      <c r="I72" s="76">
        <v>346</v>
      </c>
    </row>
    <row r="73" spans="1:9" ht="15">
      <c r="A73" s="90" t="s">
        <v>19</v>
      </c>
      <c r="B73" s="91"/>
      <c r="C73" s="91"/>
      <c r="D73" s="91"/>
      <c r="E73" s="91"/>
      <c r="F73" s="84"/>
      <c r="G73" s="66">
        <f>G70+G71</f>
        <v>320</v>
      </c>
      <c r="H73" s="83"/>
      <c r="I73" s="84"/>
    </row>
    <row r="74" spans="1:9" ht="15">
      <c r="A74" s="90" t="s">
        <v>42</v>
      </c>
      <c r="B74" s="91"/>
      <c r="C74" s="91"/>
      <c r="D74" s="91"/>
      <c r="E74" s="91"/>
      <c r="F74" s="84"/>
      <c r="G74" s="66">
        <f>G72</f>
        <v>21</v>
      </c>
      <c r="H74" s="83"/>
      <c r="I74" s="84"/>
    </row>
    <row r="75" spans="1:9" ht="15">
      <c r="A75" s="90" t="s">
        <v>43</v>
      </c>
      <c r="B75" s="91"/>
      <c r="C75" s="91"/>
      <c r="D75" s="91"/>
      <c r="E75" s="91"/>
      <c r="F75" s="84"/>
      <c r="G75" s="66">
        <f>SUM(G70:G72)</f>
        <v>341</v>
      </c>
      <c r="H75" s="83"/>
      <c r="I75" s="84"/>
    </row>
    <row r="77" spans="1:9" ht="23.25" customHeight="1">
      <c r="A77" s="92" t="s">
        <v>44</v>
      </c>
      <c r="B77" s="92"/>
      <c r="C77" s="92"/>
      <c r="D77" s="92"/>
      <c r="E77" s="92"/>
      <c r="F77" s="92"/>
      <c r="G77" s="92"/>
      <c r="H77" s="92"/>
      <c r="I77" s="92"/>
    </row>
    <row r="78" spans="1:9" ht="38.25">
      <c r="A78" s="31" t="s">
        <v>13</v>
      </c>
      <c r="B78" s="31" t="s">
        <v>1</v>
      </c>
      <c r="C78" s="31" t="s">
        <v>3</v>
      </c>
      <c r="D78" s="31" t="s">
        <v>4</v>
      </c>
      <c r="E78" s="31" t="s">
        <v>5</v>
      </c>
      <c r="F78" s="31" t="s">
        <v>11</v>
      </c>
      <c r="G78" s="64" t="s">
        <v>14</v>
      </c>
      <c r="H78" s="31" t="s">
        <v>2</v>
      </c>
      <c r="I78" s="31" t="s">
        <v>15</v>
      </c>
    </row>
    <row r="79" spans="1:9" ht="38.25">
      <c r="A79" s="25" t="s">
        <v>45</v>
      </c>
      <c r="B79" s="24" t="s">
        <v>108</v>
      </c>
      <c r="C79" s="24" t="s">
        <v>123</v>
      </c>
      <c r="D79" s="24" t="s">
        <v>86</v>
      </c>
      <c r="E79" s="73">
        <v>7</v>
      </c>
      <c r="F79" s="73">
        <v>1.342857142857143</v>
      </c>
      <c r="G79" s="73">
        <v>9.4</v>
      </c>
      <c r="H79" s="24" t="s">
        <v>47</v>
      </c>
      <c r="I79" s="24">
        <v>310</v>
      </c>
    </row>
    <row r="80" spans="1:9" ht="38.25">
      <c r="A80" s="25" t="s">
        <v>45</v>
      </c>
      <c r="B80" s="24" t="s">
        <v>124</v>
      </c>
      <c r="C80" s="24" t="s">
        <v>123</v>
      </c>
      <c r="D80" s="24" t="s">
        <v>86</v>
      </c>
      <c r="E80" s="73">
        <v>4</v>
      </c>
      <c r="F80" s="73">
        <v>60.65</v>
      </c>
      <c r="G80" s="71">
        <f>242.6-143.1</f>
        <v>99.5</v>
      </c>
      <c r="H80" s="24" t="s">
        <v>47</v>
      </c>
      <c r="I80" s="24">
        <v>310</v>
      </c>
    </row>
    <row r="81" spans="1:9" ht="38.25">
      <c r="A81" s="25" t="s">
        <v>45</v>
      </c>
      <c r="B81" s="24" t="s">
        <v>109</v>
      </c>
      <c r="C81" s="24" t="s">
        <v>123</v>
      </c>
      <c r="D81" s="24" t="s">
        <v>75</v>
      </c>
      <c r="E81" s="73">
        <v>29.04</v>
      </c>
      <c r="F81" s="73">
        <v>5.881542699724519</v>
      </c>
      <c r="G81" s="73">
        <v>170.8</v>
      </c>
      <c r="H81" s="24" t="s">
        <v>47</v>
      </c>
      <c r="I81" s="24">
        <v>226</v>
      </c>
    </row>
    <row r="82" spans="1:9" ht="38.25">
      <c r="A82" s="25" t="s">
        <v>45</v>
      </c>
      <c r="B82" s="24" t="s">
        <v>110</v>
      </c>
      <c r="C82" s="24" t="s">
        <v>123</v>
      </c>
      <c r="D82" s="24" t="s">
        <v>75</v>
      </c>
      <c r="E82" s="73">
        <v>11.53</v>
      </c>
      <c r="F82" s="73">
        <v>7.953165654813531</v>
      </c>
      <c r="G82" s="73">
        <v>110.8</v>
      </c>
      <c r="H82" s="24" t="s">
        <v>47</v>
      </c>
      <c r="I82" s="24">
        <v>226</v>
      </c>
    </row>
    <row r="83" spans="1:9" ht="38.25">
      <c r="A83" s="25" t="s">
        <v>45</v>
      </c>
      <c r="B83" s="24" t="s">
        <v>110</v>
      </c>
      <c r="C83" s="24" t="s">
        <v>123</v>
      </c>
      <c r="D83" s="24" t="s">
        <v>75</v>
      </c>
      <c r="E83" s="73">
        <v>107.3</v>
      </c>
      <c r="F83" s="73">
        <v>7.063373718546132</v>
      </c>
      <c r="G83" s="73">
        <v>895.1</v>
      </c>
      <c r="H83" s="24" t="s">
        <v>47</v>
      </c>
      <c r="I83" s="24">
        <v>226</v>
      </c>
    </row>
    <row r="84" spans="1:9" ht="38.25">
      <c r="A84" s="25" t="s">
        <v>45</v>
      </c>
      <c r="B84" s="24" t="s">
        <v>125</v>
      </c>
      <c r="C84" s="24" t="s">
        <v>123</v>
      </c>
      <c r="D84" s="24" t="s">
        <v>86</v>
      </c>
      <c r="E84" s="73">
        <v>27</v>
      </c>
      <c r="F84" s="73">
        <v>0.007407407407407408</v>
      </c>
      <c r="G84" s="73">
        <v>0.2</v>
      </c>
      <c r="H84" s="24" t="s">
        <v>47</v>
      </c>
      <c r="I84" s="24">
        <v>226</v>
      </c>
    </row>
    <row r="85" spans="1:9" ht="38.25">
      <c r="A85" s="25" t="s">
        <v>45</v>
      </c>
      <c r="B85" s="24" t="s">
        <v>111</v>
      </c>
      <c r="C85" s="24" t="s">
        <v>123</v>
      </c>
      <c r="D85" s="24" t="s">
        <v>75</v>
      </c>
      <c r="E85" s="73">
        <v>1147</v>
      </c>
      <c r="F85" s="73">
        <v>0.8749782040104621</v>
      </c>
      <c r="G85" s="73">
        <v>1003.6</v>
      </c>
      <c r="H85" s="24" t="s">
        <v>47</v>
      </c>
      <c r="I85" s="24">
        <v>226</v>
      </c>
    </row>
    <row r="86" spans="1:9" ht="38.25">
      <c r="A86" s="25" t="s">
        <v>45</v>
      </c>
      <c r="B86" s="24" t="s">
        <v>126</v>
      </c>
      <c r="C86" s="24" t="s">
        <v>123</v>
      </c>
      <c r="D86" s="24" t="s">
        <v>98</v>
      </c>
      <c r="E86" s="73">
        <v>82.8</v>
      </c>
      <c r="F86" s="73">
        <v>0.30193236714975846</v>
      </c>
      <c r="G86" s="73">
        <v>25</v>
      </c>
      <c r="H86" s="24" t="s">
        <v>47</v>
      </c>
      <c r="I86" s="24">
        <v>226</v>
      </c>
    </row>
    <row r="87" spans="1:9" ht="38.25">
      <c r="A87" s="25" t="s">
        <v>45</v>
      </c>
      <c r="B87" s="24" t="s">
        <v>112</v>
      </c>
      <c r="C87" s="24" t="s">
        <v>123</v>
      </c>
      <c r="D87" s="24" t="s">
        <v>98</v>
      </c>
      <c r="E87" s="73">
        <v>13.9</v>
      </c>
      <c r="F87" s="73">
        <v>0.618705035971223</v>
      </c>
      <c r="G87" s="73">
        <v>8.6</v>
      </c>
      <c r="H87" s="24" t="s">
        <v>47</v>
      </c>
      <c r="I87" s="24">
        <v>226</v>
      </c>
    </row>
    <row r="88" spans="1:9" ht="38.25">
      <c r="A88" s="25" t="s">
        <v>45</v>
      </c>
      <c r="B88" s="24" t="s">
        <v>127</v>
      </c>
      <c r="C88" s="24" t="s">
        <v>123</v>
      </c>
      <c r="D88" s="24" t="s">
        <v>86</v>
      </c>
      <c r="E88" s="73">
        <v>6</v>
      </c>
      <c r="F88" s="73">
        <v>0.9666666666666667</v>
      </c>
      <c r="G88" s="73">
        <v>5.8</v>
      </c>
      <c r="H88" s="24" t="s">
        <v>47</v>
      </c>
      <c r="I88" s="24">
        <v>226</v>
      </c>
    </row>
    <row r="89" spans="1:9" ht="38.25">
      <c r="A89" s="25" t="s">
        <v>45</v>
      </c>
      <c r="B89" s="24" t="s">
        <v>74</v>
      </c>
      <c r="C89" s="24" t="s">
        <v>76</v>
      </c>
      <c r="D89" s="24" t="s">
        <v>75</v>
      </c>
      <c r="E89" s="73">
        <v>780</v>
      </c>
      <c r="F89" s="73">
        <v>0.6834615384615385</v>
      </c>
      <c r="G89" s="73">
        <v>533.1</v>
      </c>
      <c r="H89" s="24" t="s">
        <v>47</v>
      </c>
      <c r="I89" s="24">
        <v>226</v>
      </c>
    </row>
    <row r="90" spans="1:9" ht="38.25">
      <c r="A90" s="25" t="s">
        <v>45</v>
      </c>
      <c r="B90" s="24" t="s">
        <v>128</v>
      </c>
      <c r="C90" s="24" t="s">
        <v>76</v>
      </c>
      <c r="D90" s="24" t="s">
        <v>75</v>
      </c>
      <c r="E90" s="73">
        <v>90</v>
      </c>
      <c r="F90" s="73">
        <v>5.717777777777778</v>
      </c>
      <c r="G90" s="73">
        <v>514.6</v>
      </c>
      <c r="H90" s="24" t="s">
        <v>47</v>
      </c>
      <c r="I90" s="24">
        <v>226</v>
      </c>
    </row>
    <row r="91" spans="1:9" ht="38.25">
      <c r="A91" s="25" t="s">
        <v>45</v>
      </c>
      <c r="B91" s="24" t="s">
        <v>78</v>
      </c>
      <c r="C91" s="24" t="s">
        <v>76</v>
      </c>
      <c r="D91" s="24" t="s">
        <v>56</v>
      </c>
      <c r="E91" s="73">
        <v>550</v>
      </c>
      <c r="F91" s="73">
        <v>0.1770909090909091</v>
      </c>
      <c r="G91" s="73">
        <v>97.4</v>
      </c>
      <c r="H91" s="24" t="s">
        <v>47</v>
      </c>
      <c r="I91" s="24">
        <v>225</v>
      </c>
    </row>
    <row r="92" spans="1:9" ht="38.25">
      <c r="A92" s="25" t="s">
        <v>45</v>
      </c>
      <c r="B92" s="24" t="s">
        <v>52</v>
      </c>
      <c r="C92" s="24" t="s">
        <v>76</v>
      </c>
      <c r="D92" s="76" t="s">
        <v>8</v>
      </c>
      <c r="E92" s="74">
        <v>26</v>
      </c>
      <c r="F92" s="73">
        <v>4.569230769230769</v>
      </c>
      <c r="G92" s="74">
        <v>118.8</v>
      </c>
      <c r="H92" s="24" t="s">
        <v>47</v>
      </c>
      <c r="I92" s="76">
        <v>310</v>
      </c>
    </row>
    <row r="93" spans="1:9" ht="38.25">
      <c r="A93" s="25" t="s">
        <v>45</v>
      </c>
      <c r="B93" s="24" t="s">
        <v>79</v>
      </c>
      <c r="C93" s="24" t="s">
        <v>80</v>
      </c>
      <c r="D93" s="24" t="s">
        <v>8</v>
      </c>
      <c r="E93" s="73">
        <v>840</v>
      </c>
      <c r="F93" s="73">
        <v>1.1888095238095238</v>
      </c>
      <c r="G93" s="71">
        <v>998.6</v>
      </c>
      <c r="H93" s="24" t="s">
        <v>47</v>
      </c>
      <c r="I93" s="24">
        <v>310</v>
      </c>
    </row>
    <row r="94" spans="1:9" ht="38.25">
      <c r="A94" s="25" t="s">
        <v>45</v>
      </c>
      <c r="B94" s="24" t="s">
        <v>55</v>
      </c>
      <c r="C94" s="24" t="s">
        <v>76</v>
      </c>
      <c r="D94" s="24" t="s">
        <v>77</v>
      </c>
      <c r="E94" s="73">
        <v>104</v>
      </c>
      <c r="F94" s="73">
        <v>2.898076923076923</v>
      </c>
      <c r="G94" s="71">
        <v>301.4</v>
      </c>
      <c r="H94" s="24" t="s">
        <v>47</v>
      </c>
      <c r="I94" s="24">
        <v>226</v>
      </c>
    </row>
    <row r="95" spans="1:9" ht="38.25">
      <c r="A95" s="25" t="s">
        <v>45</v>
      </c>
      <c r="B95" s="24" t="s">
        <v>48</v>
      </c>
      <c r="C95" s="24" t="s">
        <v>6</v>
      </c>
      <c r="D95" s="24" t="s">
        <v>8</v>
      </c>
      <c r="E95" s="73">
        <v>2</v>
      </c>
      <c r="F95" s="73">
        <v>15</v>
      </c>
      <c r="G95" s="71">
        <v>30</v>
      </c>
      <c r="H95" s="24" t="s">
        <v>47</v>
      </c>
      <c r="I95" s="24">
        <v>346</v>
      </c>
    </row>
    <row r="96" spans="1:9" ht="63.75">
      <c r="A96" s="25" t="s">
        <v>45</v>
      </c>
      <c r="B96" s="24" t="s">
        <v>81</v>
      </c>
      <c r="C96" s="24" t="s">
        <v>76</v>
      </c>
      <c r="D96" s="24" t="s">
        <v>8</v>
      </c>
      <c r="E96" s="73">
        <v>20</v>
      </c>
      <c r="F96" s="73">
        <v>1</v>
      </c>
      <c r="G96" s="73">
        <v>20</v>
      </c>
      <c r="H96" s="24" t="s">
        <v>47</v>
      </c>
      <c r="I96" s="24">
        <v>225</v>
      </c>
    </row>
    <row r="97" spans="1:9" ht="38.25">
      <c r="A97" s="25" t="s">
        <v>45</v>
      </c>
      <c r="B97" s="24" t="s">
        <v>54</v>
      </c>
      <c r="C97" s="24" t="s">
        <v>76</v>
      </c>
      <c r="D97" s="24" t="s">
        <v>8</v>
      </c>
      <c r="E97" s="73">
        <v>15</v>
      </c>
      <c r="F97" s="73">
        <f>G97/E97</f>
        <v>3.24</v>
      </c>
      <c r="G97" s="73">
        <f>60-11.4</f>
        <v>48.6</v>
      </c>
      <c r="H97" s="24" t="s">
        <v>47</v>
      </c>
      <c r="I97" s="24">
        <v>225</v>
      </c>
    </row>
    <row r="98" spans="1:9" ht="38.25">
      <c r="A98" s="25" t="s">
        <v>45</v>
      </c>
      <c r="B98" s="24" t="s">
        <v>140</v>
      </c>
      <c r="C98" s="24" t="s">
        <v>76</v>
      </c>
      <c r="D98" s="24" t="s">
        <v>8</v>
      </c>
      <c r="E98" s="73">
        <v>5</v>
      </c>
      <c r="F98" s="73">
        <v>4.38</v>
      </c>
      <c r="G98" s="73">
        <v>21.9</v>
      </c>
      <c r="H98" s="24" t="s">
        <v>47</v>
      </c>
      <c r="I98" s="24">
        <v>225</v>
      </c>
    </row>
    <row r="99" spans="1:9" ht="51">
      <c r="A99" s="25" t="s">
        <v>45</v>
      </c>
      <c r="B99" s="24" t="s">
        <v>141</v>
      </c>
      <c r="C99" s="24" t="s">
        <v>142</v>
      </c>
      <c r="D99" s="24" t="s">
        <v>8</v>
      </c>
      <c r="E99" s="73">
        <v>3</v>
      </c>
      <c r="F99" s="73">
        <f>G99/E99</f>
        <v>3.8000000000000003</v>
      </c>
      <c r="G99" s="73">
        <f>11.4</f>
        <v>11.4</v>
      </c>
      <c r="H99" s="24" t="s">
        <v>47</v>
      </c>
      <c r="I99" s="24">
        <v>226</v>
      </c>
    </row>
    <row r="100" spans="1:9" ht="38.25">
      <c r="A100" s="25" t="s">
        <v>45</v>
      </c>
      <c r="B100" s="24" t="s">
        <v>50</v>
      </c>
      <c r="C100" s="24" t="s">
        <v>76</v>
      </c>
      <c r="D100" s="24" t="s">
        <v>8</v>
      </c>
      <c r="E100" s="73">
        <v>8405</v>
      </c>
      <c r="F100" s="73">
        <v>0.046900654372397384</v>
      </c>
      <c r="G100" s="71">
        <v>394.2</v>
      </c>
      <c r="H100" s="24" t="s">
        <v>47</v>
      </c>
      <c r="I100" s="24">
        <v>226</v>
      </c>
    </row>
    <row r="101" spans="1:9" ht="38.25">
      <c r="A101" s="25" t="s">
        <v>45</v>
      </c>
      <c r="B101" s="24" t="s">
        <v>49</v>
      </c>
      <c r="C101" s="24" t="s">
        <v>76</v>
      </c>
      <c r="D101" s="24" t="s">
        <v>75</v>
      </c>
      <c r="E101" s="73">
        <v>56290</v>
      </c>
      <c r="F101" s="73">
        <v>0.049969799253863925</v>
      </c>
      <c r="G101" s="73">
        <v>2812.8</v>
      </c>
      <c r="H101" s="24" t="s">
        <v>47</v>
      </c>
      <c r="I101" s="24">
        <v>226</v>
      </c>
    </row>
    <row r="102" spans="1:9" ht="38.25">
      <c r="A102" s="25" t="s">
        <v>45</v>
      </c>
      <c r="B102" s="24" t="s">
        <v>46</v>
      </c>
      <c r="C102" s="24" t="s">
        <v>6</v>
      </c>
      <c r="D102" s="24" t="s">
        <v>8</v>
      </c>
      <c r="E102" s="73">
        <v>1</v>
      </c>
      <c r="F102" s="73">
        <v>100</v>
      </c>
      <c r="G102" s="73">
        <v>100</v>
      </c>
      <c r="H102" s="24" t="s">
        <v>47</v>
      </c>
      <c r="I102" s="24">
        <v>226</v>
      </c>
    </row>
    <row r="103" spans="1:9" ht="51">
      <c r="A103" s="25" t="s">
        <v>45</v>
      </c>
      <c r="B103" s="24" t="s">
        <v>53</v>
      </c>
      <c r="C103" s="24" t="s">
        <v>76</v>
      </c>
      <c r="D103" s="24" t="s">
        <v>8</v>
      </c>
      <c r="E103" s="73">
        <v>34</v>
      </c>
      <c r="F103" s="73">
        <v>13.345454545454546</v>
      </c>
      <c r="G103" s="73">
        <f>146.8+143.1</f>
        <v>289.9</v>
      </c>
      <c r="H103" s="24" t="s">
        <v>47</v>
      </c>
      <c r="I103" s="24">
        <v>226</v>
      </c>
    </row>
    <row r="104" spans="1:9" ht="38.25">
      <c r="A104" s="25" t="s">
        <v>45</v>
      </c>
      <c r="B104" s="24" t="s">
        <v>51</v>
      </c>
      <c r="C104" s="24" t="s">
        <v>76</v>
      </c>
      <c r="D104" s="24" t="s">
        <v>75</v>
      </c>
      <c r="E104" s="73">
        <v>211.4</v>
      </c>
      <c r="F104" s="73">
        <v>1.1712393566698203</v>
      </c>
      <c r="G104" s="71">
        <v>247.6</v>
      </c>
      <c r="H104" s="24" t="s">
        <v>47</v>
      </c>
      <c r="I104" s="24">
        <v>226</v>
      </c>
    </row>
    <row r="105" spans="1:9" ht="38.25">
      <c r="A105" s="25" t="s">
        <v>45</v>
      </c>
      <c r="B105" s="24" t="s">
        <v>125</v>
      </c>
      <c r="C105" s="24" t="s">
        <v>76</v>
      </c>
      <c r="D105" s="24" t="s">
        <v>8</v>
      </c>
      <c r="E105" s="73">
        <v>315</v>
      </c>
      <c r="F105" s="73">
        <v>0.946984126984127</v>
      </c>
      <c r="G105" s="71">
        <f>298.3+100</f>
        <v>398.3</v>
      </c>
      <c r="H105" s="24" t="s">
        <v>47</v>
      </c>
      <c r="I105" s="24">
        <v>226</v>
      </c>
    </row>
    <row r="106" spans="1:9" ht="38.25">
      <c r="A106" s="25" t="s">
        <v>45</v>
      </c>
      <c r="B106" s="24" t="s">
        <v>129</v>
      </c>
      <c r="C106" s="24" t="s">
        <v>76</v>
      </c>
      <c r="D106" s="24" t="s">
        <v>8</v>
      </c>
      <c r="E106" s="73">
        <v>61</v>
      </c>
      <c r="F106" s="73">
        <v>5.052459016393443</v>
      </c>
      <c r="G106" s="71">
        <v>308.2</v>
      </c>
      <c r="H106" s="24" t="s">
        <v>47</v>
      </c>
      <c r="I106" s="24">
        <v>226</v>
      </c>
    </row>
    <row r="107" spans="1:9" ht="38.25">
      <c r="A107" s="25" t="s">
        <v>45</v>
      </c>
      <c r="B107" s="24" t="s">
        <v>130</v>
      </c>
      <c r="C107" s="24" t="s">
        <v>76</v>
      </c>
      <c r="D107" s="24" t="s">
        <v>8</v>
      </c>
      <c r="E107" s="73">
        <v>9392</v>
      </c>
      <c r="F107" s="73">
        <v>0.2164927597955707</v>
      </c>
      <c r="G107" s="71">
        <f>2033.3+483</f>
        <v>2516.3</v>
      </c>
      <c r="H107" s="24" t="s">
        <v>47</v>
      </c>
      <c r="I107" s="24">
        <v>226</v>
      </c>
    </row>
    <row r="108" spans="1:9" ht="39.75" customHeight="1">
      <c r="A108" s="25" t="s">
        <v>45</v>
      </c>
      <c r="B108" s="24" t="s">
        <v>113</v>
      </c>
      <c r="C108" s="24" t="s">
        <v>76</v>
      </c>
      <c r="D108" s="24" t="s">
        <v>75</v>
      </c>
      <c r="E108" s="73">
        <v>58</v>
      </c>
      <c r="F108" s="73">
        <v>2.7672413793103448</v>
      </c>
      <c r="G108" s="71">
        <v>160.5</v>
      </c>
      <c r="H108" s="24" t="s">
        <v>47</v>
      </c>
      <c r="I108" s="24">
        <v>226</v>
      </c>
    </row>
    <row r="109" spans="1:9" ht="39.75" customHeight="1">
      <c r="A109" s="25" t="s">
        <v>45</v>
      </c>
      <c r="B109" s="24" t="s">
        <v>114</v>
      </c>
      <c r="C109" s="24" t="s">
        <v>115</v>
      </c>
      <c r="D109" s="24" t="s">
        <v>56</v>
      </c>
      <c r="E109" s="73">
        <v>20</v>
      </c>
      <c r="F109" s="73">
        <v>4.305</v>
      </c>
      <c r="G109" s="71">
        <v>86.1</v>
      </c>
      <c r="H109" s="24" t="s">
        <v>47</v>
      </c>
      <c r="I109" s="24">
        <v>225</v>
      </c>
    </row>
    <row r="110" spans="1:9" ht="39.75" customHeight="1">
      <c r="A110" s="25" t="s">
        <v>45</v>
      </c>
      <c r="B110" s="24" t="s">
        <v>93</v>
      </c>
      <c r="C110" s="24" t="s">
        <v>76</v>
      </c>
      <c r="D110" s="24" t="s">
        <v>8</v>
      </c>
      <c r="E110" s="73">
        <v>18</v>
      </c>
      <c r="F110" s="73">
        <v>8</v>
      </c>
      <c r="G110" s="71">
        <f>1170.5-165-483-100</f>
        <v>422.5</v>
      </c>
      <c r="H110" s="24" t="s">
        <v>47</v>
      </c>
      <c r="I110" s="24">
        <v>310</v>
      </c>
    </row>
    <row r="111" spans="1:9" ht="39.75" customHeight="1">
      <c r="A111" s="25" t="s">
        <v>45</v>
      </c>
      <c r="B111" s="24" t="s">
        <v>94</v>
      </c>
      <c r="C111" s="24" t="s">
        <v>76</v>
      </c>
      <c r="D111" s="24" t="s">
        <v>8</v>
      </c>
      <c r="E111" s="73">
        <v>1</v>
      </c>
      <c r="F111" s="73">
        <v>8</v>
      </c>
      <c r="G111" s="71">
        <v>111.8</v>
      </c>
      <c r="H111" s="24" t="s">
        <v>47</v>
      </c>
      <c r="I111" s="24">
        <v>310</v>
      </c>
    </row>
    <row r="112" spans="1:9" ht="39.75" customHeight="1">
      <c r="A112" s="25" t="s">
        <v>45</v>
      </c>
      <c r="B112" s="24" t="s">
        <v>126</v>
      </c>
      <c r="C112" s="24" t="s">
        <v>131</v>
      </c>
      <c r="D112" s="24" t="s">
        <v>56</v>
      </c>
      <c r="E112" s="73">
        <v>60</v>
      </c>
      <c r="F112" s="73">
        <f>G112/E112</f>
        <v>0.44666666666666666</v>
      </c>
      <c r="G112" s="73">
        <v>26.8</v>
      </c>
      <c r="H112" s="24" t="s">
        <v>47</v>
      </c>
      <c r="I112" s="24">
        <v>226</v>
      </c>
    </row>
    <row r="113" spans="1:9" ht="39.75" customHeight="1">
      <c r="A113" s="25" t="s">
        <v>45</v>
      </c>
      <c r="B113" s="24" t="s">
        <v>112</v>
      </c>
      <c r="C113" s="24" t="s">
        <v>131</v>
      </c>
      <c r="D113" s="24" t="s">
        <v>56</v>
      </c>
      <c r="E113" s="73">
        <v>60</v>
      </c>
      <c r="F113" s="73">
        <f>G113/E113</f>
        <v>0.6766666666666666</v>
      </c>
      <c r="G113" s="73">
        <v>40.6</v>
      </c>
      <c r="H113" s="24" t="s">
        <v>47</v>
      </c>
      <c r="I113" s="24">
        <v>226</v>
      </c>
    </row>
    <row r="114" spans="1:9" ht="39.75" customHeight="1">
      <c r="A114" s="25" t="s">
        <v>45</v>
      </c>
      <c r="B114" s="24" t="s">
        <v>136</v>
      </c>
      <c r="C114" s="24" t="s">
        <v>131</v>
      </c>
      <c r="D114" s="24" t="s">
        <v>137</v>
      </c>
      <c r="E114" s="73">
        <v>2</v>
      </c>
      <c r="F114" s="73">
        <f>G114/E114</f>
        <v>4.35</v>
      </c>
      <c r="G114" s="73">
        <v>8.7</v>
      </c>
      <c r="H114" s="24" t="s">
        <v>47</v>
      </c>
      <c r="I114" s="24">
        <v>226</v>
      </c>
    </row>
    <row r="115" spans="1:9" ht="19.5" customHeight="1">
      <c r="A115" s="90" t="s">
        <v>57</v>
      </c>
      <c r="B115" s="93"/>
      <c r="C115" s="93"/>
      <c r="D115" s="93"/>
      <c r="E115" s="93"/>
      <c r="F115" s="94"/>
      <c r="G115" s="65">
        <f>G91+G96+G97+G98+G109</f>
        <v>274</v>
      </c>
      <c r="H115" s="26"/>
      <c r="I115" s="18"/>
    </row>
    <row r="116" spans="1:9" ht="18" customHeight="1">
      <c r="A116" s="85" t="s">
        <v>58</v>
      </c>
      <c r="B116" s="86"/>
      <c r="C116" s="86"/>
      <c r="D116" s="86"/>
      <c r="E116" s="86"/>
      <c r="F116" s="87"/>
      <c r="G116" s="65">
        <f>G81+G82+G83+G84+G85+G86+G87+G88+G89+G90+G94+G100+G101+G102+G103+G104+G105+G106+G107+G108+G112+G113+G114+G99</f>
        <v>10884.3</v>
      </c>
      <c r="H116" s="26"/>
      <c r="I116" s="18"/>
    </row>
    <row r="117" spans="1:9" ht="20.25" customHeight="1">
      <c r="A117" s="85" t="s">
        <v>59</v>
      </c>
      <c r="B117" s="86"/>
      <c r="C117" s="86"/>
      <c r="D117" s="86"/>
      <c r="E117" s="86"/>
      <c r="F117" s="87"/>
      <c r="G117" s="65">
        <f>G79+G80+G92+G93+G110+G111</f>
        <v>1760.6</v>
      </c>
      <c r="H117" s="26"/>
      <c r="I117" s="18"/>
    </row>
    <row r="118" spans="1:9" ht="17.25" customHeight="1">
      <c r="A118" s="48" t="s">
        <v>60</v>
      </c>
      <c r="B118" s="29"/>
      <c r="C118" s="29"/>
      <c r="D118" s="29"/>
      <c r="E118" s="29"/>
      <c r="F118" s="30"/>
      <c r="G118" s="65">
        <f>G95</f>
        <v>30</v>
      </c>
      <c r="H118" s="26"/>
      <c r="I118" s="18"/>
    </row>
    <row r="119" spans="1:9" ht="18.75" customHeight="1">
      <c r="A119" s="90" t="s">
        <v>16</v>
      </c>
      <c r="B119" s="93"/>
      <c r="C119" s="93"/>
      <c r="D119" s="93"/>
      <c r="E119" s="93"/>
      <c r="F119" s="94"/>
      <c r="G119" s="45">
        <f>SUM(G79:G114)</f>
        <v>12948.899999999998</v>
      </c>
      <c r="H119" s="97"/>
      <c r="I119" s="97"/>
    </row>
    <row r="120" spans="1:9" ht="15">
      <c r="A120" s="19"/>
      <c r="B120" s="19"/>
      <c r="C120" s="19"/>
      <c r="D120" s="19"/>
      <c r="E120" s="19"/>
      <c r="F120" s="19"/>
      <c r="G120" s="21"/>
      <c r="H120" s="22"/>
      <c r="I120" s="22"/>
    </row>
    <row r="121" spans="1:9" ht="65.25" customHeight="1">
      <c r="A121" s="92" t="s">
        <v>118</v>
      </c>
      <c r="B121" s="92"/>
      <c r="C121" s="92"/>
      <c r="D121" s="92"/>
      <c r="E121" s="92"/>
      <c r="F121" s="92"/>
      <c r="G121" s="92"/>
      <c r="H121" s="92"/>
      <c r="I121" s="92"/>
    </row>
    <row r="122" spans="1:9" ht="51" customHeight="1">
      <c r="A122" s="31" t="s">
        <v>13</v>
      </c>
      <c r="B122" s="31" t="s">
        <v>1</v>
      </c>
      <c r="C122" s="31" t="s">
        <v>3</v>
      </c>
      <c r="D122" s="31" t="s">
        <v>4</v>
      </c>
      <c r="E122" s="31" t="s">
        <v>5</v>
      </c>
      <c r="F122" s="31" t="s">
        <v>11</v>
      </c>
      <c r="G122" s="64" t="s">
        <v>14</v>
      </c>
      <c r="H122" s="31" t="s">
        <v>2</v>
      </c>
      <c r="I122" s="31" t="s">
        <v>15</v>
      </c>
    </row>
    <row r="123" spans="1:9" ht="196.5" customHeight="1">
      <c r="A123" s="25" t="s">
        <v>90</v>
      </c>
      <c r="B123" s="24" t="s">
        <v>87</v>
      </c>
      <c r="C123" s="24" t="s">
        <v>116</v>
      </c>
      <c r="D123" s="24" t="s">
        <v>75</v>
      </c>
      <c r="E123" s="72">
        <v>550</v>
      </c>
      <c r="F123" s="73">
        <v>2.170181818181818</v>
      </c>
      <c r="G123" s="73">
        <v>1193.6</v>
      </c>
      <c r="H123" s="24" t="s">
        <v>119</v>
      </c>
      <c r="I123" s="24">
        <v>226</v>
      </c>
    </row>
    <row r="124" spans="1:9" ht="195" customHeight="1">
      <c r="A124" s="25" t="s">
        <v>90</v>
      </c>
      <c r="B124" s="24" t="s">
        <v>88</v>
      </c>
      <c r="C124" s="24" t="s">
        <v>116</v>
      </c>
      <c r="D124" s="24" t="s">
        <v>75</v>
      </c>
      <c r="E124" s="73">
        <v>90</v>
      </c>
      <c r="F124" s="73">
        <v>5.717777777777778</v>
      </c>
      <c r="G124" s="73">
        <v>514.6</v>
      </c>
      <c r="H124" s="24" t="s">
        <v>119</v>
      </c>
      <c r="I124" s="24">
        <v>226</v>
      </c>
    </row>
    <row r="125" spans="1:9" ht="191.25" customHeight="1">
      <c r="A125" s="25" t="s">
        <v>90</v>
      </c>
      <c r="B125" s="24" t="s">
        <v>139</v>
      </c>
      <c r="C125" s="24" t="s">
        <v>116</v>
      </c>
      <c r="D125" s="24" t="s">
        <v>8</v>
      </c>
      <c r="E125" s="73">
        <v>6</v>
      </c>
      <c r="F125" s="73">
        <v>8</v>
      </c>
      <c r="G125" s="73">
        <v>50</v>
      </c>
      <c r="H125" s="24" t="s">
        <v>119</v>
      </c>
      <c r="I125" s="24">
        <v>226</v>
      </c>
    </row>
    <row r="126" spans="1:9" ht="193.5" customHeight="1">
      <c r="A126" s="25" t="s">
        <v>90</v>
      </c>
      <c r="B126" s="26" t="s">
        <v>101</v>
      </c>
      <c r="C126" s="26" t="s">
        <v>116</v>
      </c>
      <c r="D126" s="26" t="s">
        <v>75</v>
      </c>
      <c r="E126" s="72">
        <v>580</v>
      </c>
      <c r="F126" s="27">
        <v>0.6836206896551724</v>
      </c>
      <c r="G126" s="27">
        <v>396.5</v>
      </c>
      <c r="H126" s="26" t="s">
        <v>119</v>
      </c>
      <c r="I126" s="26">
        <v>226</v>
      </c>
    </row>
    <row r="127" spans="1:9" ht="15" customHeight="1">
      <c r="A127" s="90" t="s">
        <v>19</v>
      </c>
      <c r="B127" s="91"/>
      <c r="C127" s="91"/>
      <c r="D127" s="91"/>
      <c r="E127" s="91"/>
      <c r="F127" s="84"/>
      <c r="G127" s="66">
        <f>G123+G124+G125+G126</f>
        <v>2154.7</v>
      </c>
      <c r="H127" s="112"/>
      <c r="I127" s="111"/>
    </row>
    <row r="128" spans="1:9" ht="15" customHeight="1">
      <c r="A128" s="90" t="s">
        <v>82</v>
      </c>
      <c r="B128" s="91"/>
      <c r="C128" s="91"/>
      <c r="D128" s="91"/>
      <c r="E128" s="91"/>
      <c r="F128" s="84"/>
      <c r="G128" s="66">
        <f>SUM(G123:G126)</f>
        <v>2154.7</v>
      </c>
      <c r="H128" s="112"/>
      <c r="I128" s="111"/>
    </row>
    <row r="129" spans="1:9" ht="15" customHeight="1">
      <c r="A129" s="53"/>
      <c r="B129" s="54"/>
      <c r="C129" s="54"/>
      <c r="D129" s="54"/>
      <c r="E129" s="54"/>
      <c r="F129" s="54"/>
      <c r="G129" s="67"/>
      <c r="H129" s="55"/>
      <c r="I129" s="56"/>
    </row>
    <row r="130" spans="1:9" ht="74.25" customHeight="1">
      <c r="A130" s="118" t="s">
        <v>61</v>
      </c>
      <c r="B130" s="118"/>
      <c r="C130" s="118"/>
      <c r="D130" s="118"/>
      <c r="E130" s="118"/>
      <c r="F130" s="118"/>
      <c r="G130" s="118"/>
      <c r="H130" s="118"/>
      <c r="I130" s="118"/>
    </row>
    <row r="131" spans="1:3" ht="25.5">
      <c r="A131" s="49" t="s">
        <v>62</v>
      </c>
      <c r="B131" s="49" t="s">
        <v>63</v>
      </c>
      <c r="C131" s="49" t="s">
        <v>64</v>
      </c>
    </row>
    <row r="132" spans="1:3" ht="63.75" customHeight="1">
      <c r="A132" s="68" t="s">
        <v>66</v>
      </c>
      <c r="B132" s="69">
        <f>G12</f>
        <v>1392.3</v>
      </c>
      <c r="C132" s="23" t="s">
        <v>67</v>
      </c>
    </row>
    <row r="133" spans="1:3" ht="178.5" customHeight="1">
      <c r="A133" s="68" t="s">
        <v>68</v>
      </c>
      <c r="B133" s="57">
        <f>G26</f>
        <v>3800.3</v>
      </c>
      <c r="C133" s="23" t="s">
        <v>67</v>
      </c>
    </row>
    <row r="134" spans="1:3" ht="100.5" customHeight="1">
      <c r="A134" s="68" t="s">
        <v>26</v>
      </c>
      <c r="B134" s="57">
        <f>G38</f>
        <v>2549.7</v>
      </c>
      <c r="C134" s="23" t="s">
        <v>67</v>
      </c>
    </row>
    <row r="135" spans="1:3" ht="104.25" customHeight="1">
      <c r="A135" s="68" t="s">
        <v>29</v>
      </c>
      <c r="B135" s="57">
        <f>G49</f>
        <v>638.5</v>
      </c>
      <c r="C135" s="50" t="s">
        <v>67</v>
      </c>
    </row>
    <row r="136" spans="1:3" ht="271.5" customHeight="1">
      <c r="A136" s="68" t="s">
        <v>69</v>
      </c>
      <c r="B136" s="57">
        <f>G66</f>
        <v>3277.9000000000005</v>
      </c>
      <c r="C136" s="23" t="s">
        <v>70</v>
      </c>
    </row>
    <row r="137" spans="1:3" ht="132.75" customHeight="1">
      <c r="A137" s="68" t="s">
        <v>38</v>
      </c>
      <c r="B137" s="57">
        <f>G75</f>
        <v>341</v>
      </c>
      <c r="C137" s="50" t="s">
        <v>71</v>
      </c>
    </row>
    <row r="138" spans="1:3" ht="51" customHeight="1">
      <c r="A138" s="113" t="s">
        <v>72</v>
      </c>
      <c r="B138" s="115">
        <f>G119</f>
        <v>12948.899999999998</v>
      </c>
      <c r="C138" s="114" t="s">
        <v>70</v>
      </c>
    </row>
    <row r="139" spans="1:3" ht="102.75" customHeight="1">
      <c r="A139" s="113"/>
      <c r="B139" s="116"/>
      <c r="C139" s="114"/>
    </row>
    <row r="140" spans="1:3" ht="113.25" customHeight="1" hidden="1">
      <c r="A140" s="113"/>
      <c r="B140" s="116"/>
      <c r="C140" s="114"/>
    </row>
    <row r="141" spans="1:3" ht="203.25" customHeight="1" hidden="1">
      <c r="A141" s="113"/>
      <c r="B141" s="116"/>
      <c r="C141" s="114"/>
    </row>
    <row r="142" spans="1:3" ht="367.5" customHeight="1">
      <c r="A142" s="113"/>
      <c r="B142" s="117"/>
      <c r="C142" s="114"/>
    </row>
    <row r="143" spans="1:3" ht="153.75" customHeight="1">
      <c r="A143" s="25" t="s">
        <v>117</v>
      </c>
      <c r="B143" s="57">
        <f>G128</f>
        <v>2154.7</v>
      </c>
      <c r="C143" s="23" t="s">
        <v>67</v>
      </c>
    </row>
    <row r="144" spans="1:3" ht="15">
      <c r="A144" s="52" t="s">
        <v>84</v>
      </c>
      <c r="B144" s="70">
        <f>SUM(B132:B143)</f>
        <v>27103.3</v>
      </c>
      <c r="C144" s="51"/>
    </row>
  </sheetData>
  <sheetProtection/>
  <autoFilter ref="A78:I119"/>
  <mergeCells count="54">
    <mergeCell ref="A138:A142"/>
    <mergeCell ref="C138:C142"/>
    <mergeCell ref="B138:B142"/>
    <mergeCell ref="H119:I119"/>
    <mergeCell ref="A130:I130"/>
    <mergeCell ref="A121:I121"/>
    <mergeCell ref="H128:I128"/>
    <mergeCell ref="A73:F73"/>
    <mergeCell ref="H73:I73"/>
    <mergeCell ref="A128:F128"/>
    <mergeCell ref="A66:F66"/>
    <mergeCell ref="H66:I66"/>
    <mergeCell ref="A127:F127"/>
    <mergeCell ref="H127:I127"/>
    <mergeCell ref="A115:F115"/>
    <mergeCell ref="A116:F116"/>
    <mergeCell ref="A68:I68"/>
    <mergeCell ref="H12:I12"/>
    <mergeCell ref="A26:F26"/>
    <mergeCell ref="H26:I26"/>
    <mergeCell ref="A119:F119"/>
    <mergeCell ref="H35:I35"/>
    <mergeCell ref="A38:F38"/>
    <mergeCell ref="H38:I38"/>
    <mergeCell ref="A28:I28"/>
    <mergeCell ref="A35:F35"/>
    <mergeCell ref="A75:F75"/>
    <mergeCell ref="H24:I24"/>
    <mergeCell ref="A11:F11"/>
    <mergeCell ref="H11:I11"/>
    <mergeCell ref="A12:F12"/>
    <mergeCell ref="G4:I4"/>
    <mergeCell ref="A7:I7"/>
    <mergeCell ref="F5:I5"/>
    <mergeCell ref="A6:I6"/>
    <mergeCell ref="A14:I14"/>
    <mergeCell ref="A24:F24"/>
    <mergeCell ref="A63:F63"/>
    <mergeCell ref="A65:F65"/>
    <mergeCell ref="A64:F64"/>
    <mergeCell ref="A40:I40"/>
    <mergeCell ref="A49:F49"/>
    <mergeCell ref="H49:I49"/>
    <mergeCell ref="H64:I64"/>
    <mergeCell ref="H75:I75"/>
    <mergeCell ref="A117:F117"/>
    <mergeCell ref="H36:I36"/>
    <mergeCell ref="H37:I37"/>
    <mergeCell ref="A74:F74"/>
    <mergeCell ref="H74:I74"/>
    <mergeCell ref="A51:I51"/>
    <mergeCell ref="A36:F36"/>
    <mergeCell ref="A37:F37"/>
    <mergeCell ref="A77:I77"/>
  </mergeCells>
  <printOptions/>
  <pageMargins left="0.7" right="0.7" top="0.75" bottom="0.75" header="0.3" footer="0.3"/>
  <pageSetup fitToHeight="0" fitToWidth="1" horizontalDpi="600" verticalDpi="600" orientation="portrait" paperSize="9" scale="62" r:id="rId1"/>
  <colBreaks count="1" manualBreakCount="1">
    <brk id="6" max="1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Admin</cp:lastModifiedBy>
  <cp:lastPrinted>2022-06-07T11:42:11Z</cp:lastPrinted>
  <dcterms:created xsi:type="dcterms:W3CDTF">2016-10-20T18:22:25Z</dcterms:created>
  <dcterms:modified xsi:type="dcterms:W3CDTF">2022-12-01T09:43:11Z</dcterms:modified>
  <cp:category/>
  <cp:version/>
  <cp:contentType/>
  <cp:contentStatus/>
</cp:coreProperties>
</file>