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40" windowHeight="11115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1'!$A$9:$K$191</definedName>
    <definedName name="_xlnm.Print_Area" localSheetId="0">'Приложение 1'!$A$16:$J$186</definedName>
    <definedName name="_xlnm.Print_Area" localSheetId="1">'Приложение 2'!$A$1:$Z$34</definedName>
  </definedNames>
  <calcPr fullCalcOnLoad="1"/>
</workbook>
</file>

<file path=xl/sharedStrings.xml><?xml version="1.0" encoding="utf-8"?>
<sst xmlns="http://schemas.openxmlformats.org/spreadsheetml/2006/main" count="980" uniqueCount="169">
  <si>
    <t>к Распоряжению от 14.10.2016 № 63-А</t>
  </si>
  <si>
    <t>Вид работ</t>
  </si>
  <si>
    <t>Код целевой статьи</t>
  </si>
  <si>
    <t>Адрес производства работ</t>
  </si>
  <si>
    <t>Ед. изм.</t>
  </si>
  <si>
    <t>Кол-во</t>
  </si>
  <si>
    <t>13 линия, д.2/19</t>
  </si>
  <si>
    <t>пог.м</t>
  </si>
  <si>
    <t>кв.м</t>
  </si>
  <si>
    <t>Мощение дворовой территории</t>
  </si>
  <si>
    <t>Ремонт асфальтобетонного покрытия картами</t>
  </si>
  <si>
    <t>территория МО</t>
  </si>
  <si>
    <t>Ремонт плиточного мощения</t>
  </si>
  <si>
    <t>Составление смет</t>
  </si>
  <si>
    <t>Технический надзор</t>
  </si>
  <si>
    <t>Демонтаж ограждений газонов</t>
  </si>
  <si>
    <t>Установка ограждений газонов</t>
  </si>
  <si>
    <t>шт.</t>
  </si>
  <si>
    <t>Установка уличной мебели</t>
  </si>
  <si>
    <t>Проведение месячника по благоустройству</t>
  </si>
  <si>
    <t xml:space="preserve">Восстановление газонов </t>
  </si>
  <si>
    <t>Посадка деревьев</t>
  </si>
  <si>
    <t>Посадка кустарников</t>
  </si>
  <si>
    <t xml:space="preserve">Посадка цветочной рассады </t>
  </si>
  <si>
    <t>Уход за цветниками</t>
  </si>
  <si>
    <t>Формовка, омоложение, санитарная обрезка</t>
  </si>
  <si>
    <t>Мощение дорожек</t>
  </si>
  <si>
    <t xml:space="preserve">Демонтаж детского игрового оборудования </t>
  </si>
  <si>
    <t>Установка детского игрового оборудования</t>
  </si>
  <si>
    <t>Завоз песка в песочницы</t>
  </si>
  <si>
    <t>куб.м</t>
  </si>
  <si>
    <t>Приложение № 1</t>
  </si>
  <si>
    <t>Адресная программа благоустройства территории муниципального образования муниципальный округ №7 в 2017 году</t>
  </si>
  <si>
    <t xml:space="preserve">Цена, тыс.руб. </t>
  </si>
  <si>
    <t>Разработка проектной документации</t>
  </si>
  <si>
    <t>Ремонт спортивного оборудования</t>
  </si>
  <si>
    <t>Вопросы местного значения</t>
  </si>
  <si>
    <t>Установка, содержание и ремонт ограждений газонов</t>
  </si>
  <si>
    <t>Объем финансирова-ния, тыс.руб.</t>
  </si>
  <si>
    <t>Оборудование контейнерных площадок на дворовых территориях</t>
  </si>
  <si>
    <t>Озеленение территорий ЗН ОП МЗ, в том числе организация работ по компенсационному озеленению, осуществляемому в соответствии с законом Санкт-Петербурга, содержание территорий ЗН ОП МЗ, ремонт расположенных на них объектов ЗН, защита ЗН на указанных территориях</t>
  </si>
  <si>
    <t>Создание зон отдыха, в том числе обустройство и содержание территорий детских площадок</t>
  </si>
  <si>
    <t>Обустройство и содержание территорий спортивных площадок</t>
  </si>
  <si>
    <t xml:space="preserve">Итого: </t>
  </si>
  <si>
    <t>Ремонт   малых архитектурных форм, уличной мебели и хозяйственно-бытового оборудования</t>
  </si>
  <si>
    <t xml:space="preserve">Организация санитарных рубок, а также удаление аварийных, больных деревьев и кустарников </t>
  </si>
  <si>
    <t>Установка информационных стендов</t>
  </si>
  <si>
    <t xml:space="preserve">Оборудование контейнерных площадок </t>
  </si>
  <si>
    <t>Выполнение оформления к праздничным мероприятиям на территории муниципального образования</t>
  </si>
  <si>
    <t>Новогоднее оформление территории</t>
  </si>
  <si>
    <t>Территория МО</t>
  </si>
  <si>
    <t>Адрес</t>
  </si>
  <si>
    <t>Наименование работ</t>
  </si>
  <si>
    <t>N п/п</t>
  </si>
  <si>
    <t>Мощение (кв.м)</t>
  </si>
  <si>
    <t>Обустройство контейнерных площадок (шт.)</t>
  </si>
  <si>
    <t>Установка ограждений газонов (пог.м)</t>
  </si>
  <si>
    <t>Ремонт асфальтобетонного покрытия (кв.м)</t>
  </si>
  <si>
    <t>Ремонт асфальтобетонного покрытия картами (кв.м)</t>
  </si>
  <si>
    <t>Содержание территорий зеленых насаждений, уборка  (кв.м)</t>
  </si>
  <si>
    <t>Посадка деревьев (шт.)</t>
  </si>
  <si>
    <t>Посадка кустарников (шт.)</t>
  </si>
  <si>
    <t>Посадка цветочной рассады (шт.)</t>
  </si>
  <si>
    <t>Установка детского оборудования (шт.)</t>
  </si>
  <si>
    <t xml:space="preserve">Устройство покрытия из цветной резиновой крошки (кв.м) </t>
  </si>
  <si>
    <t>Восстановление газонов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</si>
  <si>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</si>
  <si>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</si>
  <si>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</si>
  <si>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Ремонт мощения  (кв.м)</t>
  </si>
  <si>
    <t>Глава местной администрации МО МО №7</t>
  </si>
  <si>
    <t xml:space="preserve"> _______________  А.А. Гоголкин</t>
  </si>
  <si>
    <t>Текущий ремонт придомовых территорий и дворовых территорий, включая проезды и въезды, пешеходные дорожки</t>
  </si>
  <si>
    <t>Установка спортивного оборудования</t>
  </si>
  <si>
    <t xml:space="preserve">Ремонт щебеночно-набивного покрытия </t>
  </si>
  <si>
    <t>Установка спортивного оборудования (шт.)</t>
  </si>
  <si>
    <t>Установка информационных стендов (шт.)</t>
  </si>
  <si>
    <t>Большой пр.В.О., д.74, лит.А</t>
  </si>
  <si>
    <t>1 линия, д.4-6</t>
  </si>
  <si>
    <t>13 линия, д.22, лит.А</t>
  </si>
  <si>
    <t>13 линия, д.30</t>
  </si>
  <si>
    <t>Большой пр.В.О., д.76-78, лит.В</t>
  </si>
  <si>
    <t>Устройство покрытия из цветной резиновой крошки</t>
  </si>
  <si>
    <t>Большой пр.В.О., д.76, лит.А</t>
  </si>
  <si>
    <t>Адресная программа благоустройства территории муниципального образования муниципальный округ №7в 2018 году</t>
  </si>
  <si>
    <t xml:space="preserve">Установка вазонов </t>
  </si>
  <si>
    <t>2 линия, д.33</t>
  </si>
  <si>
    <t>6 линия, д.21</t>
  </si>
  <si>
    <t>Большой пр. В.О., д.56 (20 линия, д.13)</t>
  </si>
  <si>
    <t xml:space="preserve">Ремонт конструкции ограждений газонов </t>
  </si>
  <si>
    <t>Мощение зоны отдыха и пешеходных дорожек</t>
  </si>
  <si>
    <t>Демонтаж уличной мебели, урн</t>
  </si>
  <si>
    <t>12 линия, д.7, 13 линия, д.18, Бугский пер.д.4-.5 линия, Кадетская линия, д.7/2</t>
  </si>
  <si>
    <t xml:space="preserve">Ремонт и покраска ограждений газонов  </t>
  </si>
  <si>
    <t>Обоснование цены (сметный расчет) тыс. руб.</t>
  </si>
  <si>
    <t>13 линия, д.26</t>
  </si>
  <si>
    <t>1 линия, д.32</t>
  </si>
  <si>
    <t>1 линия, д.38</t>
  </si>
  <si>
    <t xml:space="preserve">Ремонт асфальтобетонного покрытия </t>
  </si>
  <si>
    <t>2 линия, д.33 (конт.пл.)</t>
  </si>
  <si>
    <t>6 линия, д.21(конт.пл)</t>
  </si>
  <si>
    <t>Большой пр. В.О., д.56 (20 линия, д.13) (конт.пл.)</t>
  </si>
  <si>
    <t xml:space="preserve"> </t>
  </si>
  <si>
    <t>Демонтаж  ограждений газонов</t>
  </si>
  <si>
    <t xml:space="preserve">Паспортизация объектов зеленых насаждений общего пользования местного значения </t>
  </si>
  <si>
    <r>
      <t>Ремонт  детского игрового  оборудования</t>
    </r>
    <r>
      <rPr>
        <b/>
        <sz val="9"/>
        <color indexed="8"/>
        <rFont val="Times New Roman"/>
        <family val="1"/>
      </rPr>
      <t xml:space="preserve"> </t>
    </r>
  </si>
  <si>
    <t>992 00 00005</t>
  </si>
  <si>
    <t>992 00 00012</t>
  </si>
  <si>
    <t>992 00 00010</t>
  </si>
  <si>
    <t>992 00 00006</t>
  </si>
  <si>
    <t>992 00 00013</t>
  </si>
  <si>
    <t>992 00 00007</t>
  </si>
  <si>
    <t>992 00 00008</t>
  </si>
  <si>
    <t>992 00 00011</t>
  </si>
  <si>
    <t>992 00 00035</t>
  </si>
  <si>
    <t>992 00 00009</t>
  </si>
  <si>
    <t>992 00 00014</t>
  </si>
  <si>
    <t>КОСГУ</t>
  </si>
  <si>
    <t>Ремонт  щебеночно-набивного покрытия (кв.м)</t>
  </si>
  <si>
    <t>Озеленение территорий зеленых насаждений общего пользования местного значения, в том числе организация работ по компенсационному озеленению, осуществляемому в соответствии с законом Санкт-Петербурга, 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</si>
  <si>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</si>
  <si>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</si>
  <si>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</si>
  <si>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Участие в пределах своей компетенции в обеспечении чистоты и порядка на территории муниципального образования</t>
  </si>
  <si>
    <t>Приложение №1</t>
  </si>
  <si>
    <t>Приложение №2</t>
  </si>
  <si>
    <t>Адресная программа благоустройства территории муниципального образования муниципальный округ №7 на 2018 год</t>
  </si>
  <si>
    <t>Демонтаж ограждений контейнерной площадки, устройство основания</t>
  </si>
  <si>
    <t>Демонтаж ограждений контейнерной площадки</t>
  </si>
  <si>
    <t>Устройство покрытия детской площадки</t>
  </si>
  <si>
    <t xml:space="preserve">Установка уличной мебели,урн,вазонов </t>
  </si>
  <si>
    <t>Устройство пандуса для маломобильных групп населений</t>
  </si>
  <si>
    <t xml:space="preserve">Устройство ступеней </t>
  </si>
  <si>
    <t>Устройство основания под контейнерную площадку</t>
  </si>
  <si>
    <t>кв.м.</t>
  </si>
  <si>
    <t>Установка уличной мебели,урн</t>
  </si>
  <si>
    <t xml:space="preserve">Демонтаж спортивного оборудования </t>
  </si>
  <si>
    <t>Демонтаж малых архитектурных форм</t>
  </si>
  <si>
    <t>Завоз песка в песочницу</t>
  </si>
  <si>
    <t>Установка уличной мебели, урн,вазонов</t>
  </si>
  <si>
    <t>Ремонт и покраска ограждений</t>
  </si>
  <si>
    <t>Содержание территорий зеленых насаждений (уборка)</t>
  </si>
  <si>
    <t>Содержание территорий зеленых насаждений (уход за деревьями и кустами)</t>
  </si>
  <si>
    <t xml:space="preserve">Посадка кустарника взамен утраченных </t>
  </si>
  <si>
    <t>Большой пр.В.О., д.63/17</t>
  </si>
  <si>
    <t>Устройство цветника</t>
  </si>
  <si>
    <t>Ремон бетонного ограждения газона</t>
  </si>
  <si>
    <t>Демонтаж уличной мебели</t>
  </si>
  <si>
    <t>Средний пр.В.О., д.68</t>
  </si>
  <si>
    <t>7 линия В.О., д.28</t>
  </si>
  <si>
    <t xml:space="preserve">17 линия , д.12 </t>
  </si>
  <si>
    <t>4 линия, д.5</t>
  </si>
  <si>
    <t>27 линия, д.10,12</t>
  </si>
  <si>
    <t>2 линия, д.1/3</t>
  </si>
  <si>
    <t>2 линия, д.11</t>
  </si>
  <si>
    <t>23 линия, д.28-24 линия д.19</t>
  </si>
  <si>
    <t>Ремонт дорожек</t>
  </si>
  <si>
    <t>19 линия, д.16-22</t>
  </si>
  <si>
    <t>Устройство покрытия спортивной площадки</t>
  </si>
  <si>
    <t>1 линия, д.4</t>
  </si>
  <si>
    <t>Ремонт и покраска ограждений газонов (пог.м)</t>
  </si>
  <si>
    <t>Установка уличной мебели, урн, вазонов (шт.)</t>
  </si>
  <si>
    <t>7 линия, д.28</t>
  </si>
  <si>
    <t xml:space="preserve">Устройство пешеходных дорожек </t>
  </si>
  <si>
    <t>17 линия, д.12 (Большой пр. В.О., д.50)</t>
  </si>
  <si>
    <t>Мощение зоны отдыха и пешеходных дорожек (кв.м)</t>
  </si>
  <si>
    <t>Содержание территорий зеленых насаждений, уход  (шт.)</t>
  </si>
  <si>
    <t xml:space="preserve">  ________________2018г.</t>
  </si>
  <si>
    <t>к Распоряжению от 12.09.2017 №65-А (в редакции Распоряжения от 25.05.2018 №30-А)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</si>
</sst>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00"/>
    <numFmt numFmtId="180" formatCode="#,##0.000"/>
    <numFmt numFmtId="181" formatCode="[$-2000401]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"/>
    <numFmt numFmtId="189" formatCode="0.0000000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[$-FC19]d\ mmmm\ yyyy\ &quot;г.&quot;"/>
    <numFmt numFmtId="195" formatCode="_-* #,##0.0_р_._-;\-* #,##0.0_р_._-;_-* &quot;-&quot;?_р_._-;_-@_-"/>
    <numFmt numFmtId="196" formatCode="#,##0.0_ ;\-#,##0.0\ 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Garamond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88" fontId="21" fillId="0" borderId="0" xfId="0" applyNumberFormat="1" applyFont="1" applyFill="1" applyAlignment="1">
      <alignment/>
    </xf>
    <xf numFmtId="188" fontId="22" fillId="0" borderId="11" xfId="0" applyNumberFormat="1" applyFont="1" applyFill="1" applyBorder="1" applyAlignment="1">
      <alignment vertical="center" wrapText="1"/>
    </xf>
    <xf numFmtId="188" fontId="22" fillId="0" borderId="0" xfId="0" applyNumberFormat="1" applyFont="1" applyFill="1" applyBorder="1" applyAlignment="1">
      <alignment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192" fontId="23" fillId="0" borderId="10" xfId="62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2" fontId="25" fillId="0" borderId="10" xfId="6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80" fontId="25" fillId="0" borderId="10" xfId="62" applyNumberFormat="1" applyFont="1" applyFill="1" applyBorder="1" applyAlignment="1">
      <alignment horizontal="center" vertical="center" wrapText="1"/>
    </xf>
    <xf numFmtId="192" fontId="26" fillId="0" borderId="10" xfId="6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95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88" fontId="21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4" fontId="25" fillId="0" borderId="10" xfId="6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wrapText="1"/>
    </xf>
    <xf numFmtId="2" fontId="24" fillId="0" borderId="10" xfId="0" applyNumberFormat="1" applyFont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2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workbookViewId="0" topLeftCell="A4">
      <selection activeCell="M6" sqref="M6"/>
    </sheetView>
  </sheetViews>
  <sheetFormatPr defaultColWidth="9.140625" defaultRowHeight="15"/>
  <cols>
    <col min="1" max="1" width="33.7109375" style="7" customWidth="1"/>
    <col min="2" max="2" width="24.8515625" style="7" customWidth="1"/>
    <col min="3" max="3" width="18.421875" style="3" customWidth="1"/>
    <col min="4" max="4" width="8.421875" style="3" customWidth="1"/>
    <col min="5" max="5" width="7.7109375" style="3" customWidth="1"/>
    <col min="6" max="6" width="15.28125" style="12" customWidth="1"/>
    <col min="7" max="7" width="17.421875" style="3" customWidth="1"/>
    <col min="8" max="8" width="9.140625" style="2" hidden="1" customWidth="1"/>
    <col min="9" max="9" width="16.7109375" style="2" hidden="1" customWidth="1"/>
    <col min="10" max="10" width="13.00390625" style="11" customWidth="1"/>
    <col min="11" max="16384" width="9.140625" style="2" customWidth="1"/>
  </cols>
  <sheetData>
    <row r="1" spans="7:10" ht="15" hidden="1">
      <c r="G1" s="4" t="s">
        <v>31</v>
      </c>
      <c r="J1" s="2"/>
    </row>
    <row r="2" spans="7:10" ht="15" hidden="1">
      <c r="G2" s="4" t="s">
        <v>0</v>
      </c>
      <c r="J2" s="2"/>
    </row>
    <row r="3" spans="1:10" ht="24" customHeight="1" hidden="1">
      <c r="A3" s="5" t="s">
        <v>32</v>
      </c>
      <c r="B3" s="8"/>
      <c r="C3" s="5"/>
      <c r="D3" s="5"/>
      <c r="E3" s="5"/>
      <c r="F3" s="13"/>
      <c r="G3" s="5"/>
      <c r="J3" s="2"/>
    </row>
    <row r="4" spans="1:7" ht="15">
      <c r="A4" s="6"/>
      <c r="B4" s="9"/>
      <c r="C4" s="6"/>
      <c r="D4" s="6"/>
      <c r="E4" s="6"/>
      <c r="F4" s="14"/>
      <c r="G4" s="80" t="s">
        <v>124</v>
      </c>
    </row>
    <row r="5" spans="1:7" ht="15">
      <c r="A5" s="6"/>
      <c r="B5" s="9"/>
      <c r="C5" s="6"/>
      <c r="D5" s="6"/>
      <c r="E5" s="6"/>
      <c r="F5" s="14"/>
      <c r="G5" s="80" t="s">
        <v>168</v>
      </c>
    </row>
    <row r="6" spans="1:7" ht="22.5" customHeight="1">
      <c r="A6" s="6"/>
      <c r="B6" s="9"/>
      <c r="C6" s="6"/>
      <c r="D6" s="6"/>
      <c r="E6" s="69"/>
      <c r="F6" s="70"/>
      <c r="G6" s="70"/>
    </row>
    <row r="7" spans="1:7" ht="22.5" customHeight="1">
      <c r="A7" s="6"/>
      <c r="B7" s="9"/>
      <c r="C7" s="6"/>
      <c r="D7" s="6"/>
      <c r="E7" s="10"/>
      <c r="F7" s="67"/>
      <c r="G7" s="67"/>
    </row>
    <row r="8" spans="1:7" ht="18.75" customHeight="1">
      <c r="A8" s="68" t="s">
        <v>84</v>
      </c>
      <c r="B8" s="68"/>
      <c r="C8" s="68"/>
      <c r="D8" s="68"/>
      <c r="E8" s="68"/>
      <c r="F8" s="68"/>
      <c r="G8" s="68"/>
    </row>
    <row r="9" spans="1:11" ht="43.5" customHeight="1">
      <c r="A9" s="1" t="s">
        <v>36</v>
      </c>
      <c r="B9" s="1" t="s">
        <v>1</v>
      </c>
      <c r="C9" s="1" t="s">
        <v>3</v>
      </c>
      <c r="D9" s="1" t="s">
        <v>4</v>
      </c>
      <c r="E9" s="1" t="s">
        <v>5</v>
      </c>
      <c r="F9" s="15" t="s">
        <v>33</v>
      </c>
      <c r="G9" s="1" t="s">
        <v>38</v>
      </c>
      <c r="H9" s="30"/>
      <c r="I9" s="1" t="s">
        <v>94</v>
      </c>
      <c r="J9" s="1" t="s">
        <v>2</v>
      </c>
      <c r="K9" s="1" t="s">
        <v>117</v>
      </c>
    </row>
    <row r="10" spans="1:11" ht="57.75" customHeight="1">
      <c r="A10" s="21" t="s">
        <v>72</v>
      </c>
      <c r="B10" s="21" t="s">
        <v>98</v>
      </c>
      <c r="C10" s="21" t="s">
        <v>95</v>
      </c>
      <c r="D10" s="21" t="s">
        <v>8</v>
      </c>
      <c r="E10" s="17">
        <v>916.5</v>
      </c>
      <c r="F10" s="18">
        <f aca="true" t="shared" si="0" ref="F10:F48">G10/E10</f>
        <v>2.211456628477905</v>
      </c>
      <c r="G10" s="20">
        <v>2026.8</v>
      </c>
      <c r="H10" s="30"/>
      <c r="I10" s="16"/>
      <c r="J10" s="28" t="s">
        <v>106</v>
      </c>
      <c r="K10" s="28">
        <v>226</v>
      </c>
    </row>
    <row r="11" spans="1:11" ht="56.25" customHeight="1">
      <c r="A11" s="21" t="s">
        <v>72</v>
      </c>
      <c r="B11" s="21" t="s">
        <v>10</v>
      </c>
      <c r="C11" s="21" t="s">
        <v>11</v>
      </c>
      <c r="D11" s="25" t="s">
        <v>8</v>
      </c>
      <c r="E11" s="17">
        <v>2000</v>
      </c>
      <c r="F11" s="18">
        <f t="shared" si="0"/>
        <v>1.6508</v>
      </c>
      <c r="G11" s="20">
        <v>3301.6</v>
      </c>
      <c r="H11" s="30"/>
      <c r="I11" s="16"/>
      <c r="J11" s="28" t="s">
        <v>106</v>
      </c>
      <c r="K11" s="28">
        <v>226</v>
      </c>
    </row>
    <row r="12" spans="1:11" ht="56.25" customHeight="1">
      <c r="A12" s="21" t="s">
        <v>72</v>
      </c>
      <c r="B12" s="21" t="s">
        <v>9</v>
      </c>
      <c r="C12" s="21" t="s">
        <v>78</v>
      </c>
      <c r="D12" s="25" t="s">
        <v>8</v>
      </c>
      <c r="E12" s="17">
        <v>713.3</v>
      </c>
      <c r="F12" s="18">
        <f t="shared" si="0"/>
        <v>4.08243375858685</v>
      </c>
      <c r="G12" s="20">
        <v>2912</v>
      </c>
      <c r="H12" s="30"/>
      <c r="I12" s="16">
        <v>2637.1</v>
      </c>
      <c r="J12" s="28" t="s">
        <v>106</v>
      </c>
      <c r="K12" s="28">
        <v>226</v>
      </c>
    </row>
    <row r="13" spans="1:11" ht="56.25" customHeight="1">
      <c r="A13" s="21" t="s">
        <v>72</v>
      </c>
      <c r="B13" s="21" t="s">
        <v>9</v>
      </c>
      <c r="C13" s="21" t="s">
        <v>96</v>
      </c>
      <c r="D13" s="25" t="s">
        <v>8</v>
      </c>
      <c r="E13" s="17">
        <v>786.8</v>
      </c>
      <c r="F13" s="18">
        <f t="shared" si="0"/>
        <v>4</v>
      </c>
      <c r="G13" s="20">
        <v>3147.2</v>
      </c>
      <c r="H13" s="30"/>
      <c r="I13" s="16"/>
      <c r="J13" s="28" t="s">
        <v>106</v>
      </c>
      <c r="K13" s="28">
        <v>226</v>
      </c>
    </row>
    <row r="14" spans="1:11" ht="56.25" customHeight="1">
      <c r="A14" s="21" t="s">
        <v>72</v>
      </c>
      <c r="B14" s="21" t="s">
        <v>9</v>
      </c>
      <c r="C14" s="21" t="s">
        <v>97</v>
      </c>
      <c r="D14" s="25" t="s">
        <v>8</v>
      </c>
      <c r="E14" s="17">
        <v>330.5</v>
      </c>
      <c r="F14" s="18">
        <f t="shared" si="0"/>
        <v>4.1751891074130105</v>
      </c>
      <c r="G14" s="20">
        <v>1379.9</v>
      </c>
      <c r="H14" s="30"/>
      <c r="I14" s="16"/>
      <c r="J14" s="28" t="s">
        <v>106</v>
      </c>
      <c r="K14" s="28">
        <v>226</v>
      </c>
    </row>
    <row r="15" spans="1:11" ht="56.25" customHeight="1">
      <c r="A15" s="21" t="s">
        <v>72</v>
      </c>
      <c r="B15" s="21" t="s">
        <v>12</v>
      </c>
      <c r="C15" s="21" t="s">
        <v>11</v>
      </c>
      <c r="D15" s="25" t="s">
        <v>8</v>
      </c>
      <c r="E15" s="17">
        <v>100</v>
      </c>
      <c r="F15" s="18">
        <f t="shared" si="0"/>
        <v>1.876</v>
      </c>
      <c r="G15" s="20">
        <v>187.6</v>
      </c>
      <c r="H15" s="30"/>
      <c r="I15" s="16"/>
      <c r="J15" s="28" t="s">
        <v>106</v>
      </c>
      <c r="K15" s="28">
        <v>226</v>
      </c>
    </row>
    <row r="16" spans="1:11" ht="43.5" customHeight="1">
      <c r="A16" s="21" t="s">
        <v>41</v>
      </c>
      <c r="B16" s="21" t="s">
        <v>26</v>
      </c>
      <c r="C16" s="21" t="s">
        <v>77</v>
      </c>
      <c r="D16" s="21" t="s">
        <v>8</v>
      </c>
      <c r="E16" s="17">
        <v>121.5</v>
      </c>
      <c r="F16" s="18">
        <f t="shared" si="0"/>
        <v>6.076543209876543</v>
      </c>
      <c r="G16" s="20">
        <v>738.3</v>
      </c>
      <c r="H16" s="30"/>
      <c r="I16" s="16"/>
      <c r="J16" s="28" t="s">
        <v>107</v>
      </c>
      <c r="K16" s="28">
        <v>226</v>
      </c>
    </row>
    <row r="17" spans="1:11" ht="43.5" customHeight="1">
      <c r="A17" s="21" t="s">
        <v>41</v>
      </c>
      <c r="B17" s="21" t="s">
        <v>26</v>
      </c>
      <c r="C17" s="21" t="s">
        <v>81</v>
      </c>
      <c r="D17" s="21" t="s">
        <v>8</v>
      </c>
      <c r="E17" s="17">
        <v>11</v>
      </c>
      <c r="F17" s="18">
        <f t="shared" si="0"/>
        <v>7.9</v>
      </c>
      <c r="G17" s="20">
        <v>86.9</v>
      </c>
      <c r="H17" s="30"/>
      <c r="I17" s="16"/>
      <c r="J17" s="28" t="s">
        <v>107</v>
      </c>
      <c r="K17" s="28">
        <v>226</v>
      </c>
    </row>
    <row r="18" spans="1:11" ht="43.5" customHeight="1">
      <c r="A18" s="21" t="s">
        <v>41</v>
      </c>
      <c r="B18" s="21" t="s">
        <v>90</v>
      </c>
      <c r="C18" s="21" t="s">
        <v>80</v>
      </c>
      <c r="D18" s="21" t="s">
        <v>8</v>
      </c>
      <c r="E18" s="17">
        <v>13.1</v>
      </c>
      <c r="F18" s="18">
        <f t="shared" si="0"/>
        <v>4.564885496183206</v>
      </c>
      <c r="G18" s="20">
        <v>59.8</v>
      </c>
      <c r="H18" s="30"/>
      <c r="I18" s="16"/>
      <c r="J18" s="28" t="s">
        <v>107</v>
      </c>
      <c r="K18" s="28">
        <v>226</v>
      </c>
    </row>
    <row r="19" spans="1:11" ht="43.5" customHeight="1">
      <c r="A19" s="21" t="s">
        <v>41</v>
      </c>
      <c r="B19" s="21" t="s">
        <v>90</v>
      </c>
      <c r="C19" s="21" t="s">
        <v>78</v>
      </c>
      <c r="D19" s="21" t="s">
        <v>8</v>
      </c>
      <c r="E19" s="17">
        <v>65.7</v>
      </c>
      <c r="F19" s="18">
        <f t="shared" si="0"/>
        <v>4.554033485540335</v>
      </c>
      <c r="G19" s="20">
        <v>299.2</v>
      </c>
      <c r="H19" s="30"/>
      <c r="I19" s="16">
        <v>241.5</v>
      </c>
      <c r="J19" s="28" t="s">
        <v>107</v>
      </c>
      <c r="K19" s="28">
        <v>226</v>
      </c>
    </row>
    <row r="20" spans="1:11" ht="43.5" customHeight="1">
      <c r="A20" s="21" t="s">
        <v>41</v>
      </c>
      <c r="B20" s="21" t="s">
        <v>82</v>
      </c>
      <c r="C20" s="21" t="s">
        <v>77</v>
      </c>
      <c r="D20" s="21" t="s">
        <v>8</v>
      </c>
      <c r="E20" s="17">
        <v>145.8</v>
      </c>
      <c r="F20" s="18">
        <f t="shared" si="0"/>
        <v>5.101508916323731</v>
      </c>
      <c r="G20" s="20">
        <v>743.8</v>
      </c>
      <c r="H20" s="30"/>
      <c r="I20" s="16">
        <v>710.7</v>
      </c>
      <c r="J20" s="28" t="s">
        <v>107</v>
      </c>
      <c r="K20" s="28">
        <v>226</v>
      </c>
    </row>
    <row r="21" spans="1:11" ht="43.5" customHeight="1">
      <c r="A21" s="21" t="s">
        <v>41</v>
      </c>
      <c r="B21" s="21" t="s">
        <v>129</v>
      </c>
      <c r="C21" s="21" t="s">
        <v>81</v>
      </c>
      <c r="D21" s="21" t="s">
        <v>8</v>
      </c>
      <c r="E21" s="17">
        <v>242.9</v>
      </c>
      <c r="F21" s="18">
        <f t="shared" si="0"/>
        <v>1.8662000823384108</v>
      </c>
      <c r="G21" s="20">
        <v>453.3</v>
      </c>
      <c r="H21" s="30"/>
      <c r="I21" s="16">
        <v>1185.8</v>
      </c>
      <c r="J21" s="28" t="s">
        <v>107</v>
      </c>
      <c r="K21" s="28">
        <v>226</v>
      </c>
    </row>
    <row r="22" spans="1:11" ht="43.5" customHeight="1">
      <c r="A22" s="21" t="s">
        <v>41</v>
      </c>
      <c r="B22" s="21" t="s">
        <v>129</v>
      </c>
      <c r="C22" s="21" t="s">
        <v>80</v>
      </c>
      <c r="D22" s="21" t="s">
        <v>8</v>
      </c>
      <c r="E22" s="17">
        <v>277.5</v>
      </c>
      <c r="F22" s="18">
        <f t="shared" si="0"/>
        <v>4.212972972972973</v>
      </c>
      <c r="G22" s="20">
        <v>1169.1</v>
      </c>
      <c r="H22" s="30"/>
      <c r="I22" s="16"/>
      <c r="J22" s="28" t="s">
        <v>107</v>
      </c>
      <c r="K22" s="28">
        <v>226</v>
      </c>
    </row>
    <row r="23" spans="1:11" ht="43.5" customHeight="1">
      <c r="A23" s="21" t="s">
        <v>41</v>
      </c>
      <c r="B23" s="21" t="s">
        <v>74</v>
      </c>
      <c r="C23" s="21" t="s">
        <v>83</v>
      </c>
      <c r="D23" s="21" t="s">
        <v>8</v>
      </c>
      <c r="E23" s="17">
        <v>253.5</v>
      </c>
      <c r="F23" s="18">
        <f t="shared" si="0"/>
        <v>1.7830374753451677</v>
      </c>
      <c r="G23" s="20">
        <v>452</v>
      </c>
      <c r="H23" s="30"/>
      <c r="I23" s="16">
        <v>497.5</v>
      </c>
      <c r="J23" s="28" t="s">
        <v>107</v>
      </c>
      <c r="K23" s="28">
        <v>226</v>
      </c>
    </row>
    <row r="24" spans="1:11" ht="131.25" customHeight="1">
      <c r="A24" s="21" t="s">
        <v>119</v>
      </c>
      <c r="B24" s="21" t="s">
        <v>20</v>
      </c>
      <c r="C24" s="21" t="s">
        <v>79</v>
      </c>
      <c r="D24" s="21" t="s">
        <v>8</v>
      </c>
      <c r="E24" s="17">
        <v>100.3</v>
      </c>
      <c r="F24" s="18">
        <f t="shared" si="0"/>
        <v>0.6041874376869392</v>
      </c>
      <c r="G24" s="20">
        <v>60.6</v>
      </c>
      <c r="H24" s="30"/>
      <c r="I24" s="16">
        <v>105.2</v>
      </c>
      <c r="J24" s="28" t="s">
        <v>108</v>
      </c>
      <c r="K24" s="28">
        <v>226</v>
      </c>
    </row>
    <row r="25" spans="1:11" ht="60" customHeight="1">
      <c r="A25" s="21" t="s">
        <v>41</v>
      </c>
      <c r="B25" s="21" t="s">
        <v>131</v>
      </c>
      <c r="C25" s="21" t="s">
        <v>80</v>
      </c>
      <c r="D25" s="21" t="s">
        <v>8</v>
      </c>
      <c r="E25" s="17">
        <v>0.4</v>
      </c>
      <c r="F25" s="35">
        <f>G25/E25</f>
        <v>156</v>
      </c>
      <c r="G25" s="20">
        <v>62.4</v>
      </c>
      <c r="H25" s="30"/>
      <c r="I25" s="16"/>
      <c r="J25" s="28" t="s">
        <v>107</v>
      </c>
      <c r="K25" s="28">
        <v>226</v>
      </c>
    </row>
    <row r="26" spans="1:11" ht="48.75" customHeight="1">
      <c r="A26" s="21" t="s">
        <v>41</v>
      </c>
      <c r="B26" s="21" t="s">
        <v>132</v>
      </c>
      <c r="C26" s="21" t="s">
        <v>80</v>
      </c>
      <c r="D26" s="21" t="s">
        <v>8</v>
      </c>
      <c r="E26" s="17">
        <v>3.2</v>
      </c>
      <c r="F26" s="35">
        <f>G26/E26</f>
        <v>30.53125</v>
      </c>
      <c r="G26" s="20">
        <v>97.7</v>
      </c>
      <c r="H26" s="30"/>
      <c r="I26" s="16"/>
      <c r="J26" s="28" t="s">
        <v>107</v>
      </c>
      <c r="K26" s="28">
        <v>226</v>
      </c>
    </row>
    <row r="27" spans="1:11" ht="46.5" customHeight="1">
      <c r="A27" s="21" t="s">
        <v>41</v>
      </c>
      <c r="B27" s="21" t="s">
        <v>29</v>
      </c>
      <c r="C27" s="21" t="s">
        <v>80</v>
      </c>
      <c r="D27" s="21" t="s">
        <v>30</v>
      </c>
      <c r="E27" s="17">
        <v>0.5</v>
      </c>
      <c r="F27" s="35">
        <f t="shared" si="0"/>
        <v>2.8</v>
      </c>
      <c r="G27" s="20">
        <v>1.4</v>
      </c>
      <c r="H27" s="30"/>
      <c r="I27" s="16"/>
      <c r="J27" s="28" t="s">
        <v>107</v>
      </c>
      <c r="K27" s="28">
        <v>226</v>
      </c>
    </row>
    <row r="28" spans="1:11" ht="150" customHeight="1">
      <c r="A28" s="21" t="s">
        <v>119</v>
      </c>
      <c r="B28" s="21" t="s">
        <v>20</v>
      </c>
      <c r="C28" s="21" t="s">
        <v>80</v>
      </c>
      <c r="D28" s="21" t="s">
        <v>8</v>
      </c>
      <c r="E28" s="17">
        <v>562.8</v>
      </c>
      <c r="F28" s="18">
        <f t="shared" si="0"/>
        <v>0.6782160625444208</v>
      </c>
      <c r="G28" s="20">
        <v>381.7</v>
      </c>
      <c r="H28" s="30"/>
      <c r="I28" s="16">
        <v>172.7</v>
      </c>
      <c r="J28" s="28" t="s">
        <v>108</v>
      </c>
      <c r="K28" s="28">
        <v>226</v>
      </c>
    </row>
    <row r="29" spans="1:11" ht="129" customHeight="1">
      <c r="A29" s="21" t="s">
        <v>119</v>
      </c>
      <c r="B29" s="21" t="s">
        <v>20</v>
      </c>
      <c r="C29" s="21" t="s">
        <v>77</v>
      </c>
      <c r="D29" s="21" t="s">
        <v>8</v>
      </c>
      <c r="E29" s="17">
        <v>583.5</v>
      </c>
      <c r="F29" s="18">
        <f t="shared" si="0"/>
        <v>0.8248500428449015</v>
      </c>
      <c r="G29" s="20">
        <v>481.3</v>
      </c>
      <c r="H29" s="30"/>
      <c r="I29" s="16">
        <v>373.7</v>
      </c>
      <c r="J29" s="28" t="s">
        <v>108</v>
      </c>
      <c r="K29" s="28">
        <v>226</v>
      </c>
    </row>
    <row r="30" spans="1:11" ht="59.25" customHeight="1">
      <c r="A30" s="21" t="s">
        <v>41</v>
      </c>
      <c r="B30" s="21" t="s">
        <v>26</v>
      </c>
      <c r="C30" s="21" t="s">
        <v>83</v>
      </c>
      <c r="D30" s="21" t="s">
        <v>8</v>
      </c>
      <c r="E30" s="17">
        <v>21.3</v>
      </c>
      <c r="F30" s="18">
        <f t="shared" si="0"/>
        <v>7.830985915492958</v>
      </c>
      <c r="G30" s="20">
        <v>166.8</v>
      </c>
      <c r="H30" s="30"/>
      <c r="I30" s="16"/>
      <c r="J30" s="28" t="s">
        <v>107</v>
      </c>
      <c r="K30" s="28">
        <v>226</v>
      </c>
    </row>
    <row r="31" spans="1:11" ht="129.75" customHeight="1">
      <c r="A31" s="21" t="s">
        <v>119</v>
      </c>
      <c r="B31" s="21" t="s">
        <v>20</v>
      </c>
      <c r="C31" s="21" t="s">
        <v>83</v>
      </c>
      <c r="D31" s="21" t="s">
        <v>8</v>
      </c>
      <c r="E31" s="17">
        <v>131.3</v>
      </c>
      <c r="F31" s="18">
        <f t="shared" si="0"/>
        <v>0.6222391469916222</v>
      </c>
      <c r="G31" s="20">
        <v>81.7</v>
      </c>
      <c r="H31" s="30"/>
      <c r="I31" s="16">
        <v>107.5</v>
      </c>
      <c r="J31" s="28" t="s">
        <v>108</v>
      </c>
      <c r="K31" s="28">
        <v>226</v>
      </c>
    </row>
    <row r="32" spans="1:11" ht="131.25" customHeight="1">
      <c r="A32" s="21" t="s">
        <v>119</v>
      </c>
      <c r="B32" s="21" t="s">
        <v>20</v>
      </c>
      <c r="C32" s="21" t="s">
        <v>81</v>
      </c>
      <c r="D32" s="21" t="s">
        <v>8</v>
      </c>
      <c r="E32" s="17">
        <v>580</v>
      </c>
      <c r="F32" s="18">
        <f t="shared" si="0"/>
        <v>0.4925862068965517</v>
      </c>
      <c r="G32" s="20">
        <v>285.7</v>
      </c>
      <c r="H32" s="30"/>
      <c r="I32" s="16">
        <v>301.1</v>
      </c>
      <c r="J32" s="28" t="s">
        <v>108</v>
      </c>
      <c r="K32" s="28">
        <v>226</v>
      </c>
    </row>
    <row r="33" spans="1:11" ht="130.5" customHeight="1">
      <c r="A33" s="21" t="s">
        <v>119</v>
      </c>
      <c r="B33" s="21" t="s">
        <v>20</v>
      </c>
      <c r="C33" s="21" t="s">
        <v>96</v>
      </c>
      <c r="D33" s="21" t="s">
        <v>8</v>
      </c>
      <c r="E33" s="17">
        <v>541.1</v>
      </c>
      <c r="F33" s="18">
        <f t="shared" si="0"/>
        <v>0.6035852892256515</v>
      </c>
      <c r="G33" s="20">
        <v>326.6</v>
      </c>
      <c r="H33" s="30"/>
      <c r="I33" s="16"/>
      <c r="J33" s="28" t="s">
        <v>108</v>
      </c>
      <c r="K33" s="28">
        <v>226</v>
      </c>
    </row>
    <row r="34" spans="1:11" ht="130.5" customHeight="1">
      <c r="A34" s="21" t="s">
        <v>119</v>
      </c>
      <c r="B34" s="21" t="s">
        <v>20</v>
      </c>
      <c r="C34" s="21" t="s">
        <v>97</v>
      </c>
      <c r="D34" s="21" t="s">
        <v>8</v>
      </c>
      <c r="E34" s="17">
        <v>203.7</v>
      </c>
      <c r="F34" s="18">
        <f t="shared" si="0"/>
        <v>0.6038291605301915</v>
      </c>
      <c r="G34" s="20">
        <v>123</v>
      </c>
      <c r="H34" s="30"/>
      <c r="I34" s="16"/>
      <c r="J34" s="28" t="s">
        <v>108</v>
      </c>
      <c r="K34" s="28">
        <v>226</v>
      </c>
    </row>
    <row r="35" spans="1:11" ht="135" customHeight="1">
      <c r="A35" s="21" t="s">
        <v>119</v>
      </c>
      <c r="B35" s="21" t="s">
        <v>20</v>
      </c>
      <c r="C35" s="21" t="s">
        <v>78</v>
      </c>
      <c r="D35" s="21" t="s">
        <v>8</v>
      </c>
      <c r="E35" s="17">
        <v>306.6</v>
      </c>
      <c r="F35" s="18">
        <f t="shared" si="0"/>
        <v>0.6135029354207435</v>
      </c>
      <c r="G35" s="20">
        <v>188.1</v>
      </c>
      <c r="H35" s="30"/>
      <c r="I35" s="16">
        <v>181.6</v>
      </c>
      <c r="J35" s="28" t="s">
        <v>108</v>
      </c>
      <c r="K35" s="28">
        <v>226</v>
      </c>
    </row>
    <row r="36" spans="1:11" ht="166.5" customHeight="1">
      <c r="A36" s="21" t="s">
        <v>119</v>
      </c>
      <c r="B36" s="21" t="s">
        <v>20</v>
      </c>
      <c r="C36" s="21" t="s">
        <v>6</v>
      </c>
      <c r="D36" s="21" t="s">
        <v>8</v>
      </c>
      <c r="E36" s="17">
        <v>36</v>
      </c>
      <c r="F36" s="18">
        <f t="shared" si="0"/>
        <v>0.6055555555555556</v>
      </c>
      <c r="G36" s="20">
        <v>21.8</v>
      </c>
      <c r="H36" s="30"/>
      <c r="I36" s="16">
        <v>6.4</v>
      </c>
      <c r="J36" s="28" t="s">
        <v>108</v>
      </c>
      <c r="K36" s="28">
        <v>226</v>
      </c>
    </row>
    <row r="37" spans="1:11" ht="29.25" customHeight="1">
      <c r="A37" s="21" t="s">
        <v>37</v>
      </c>
      <c r="B37" s="21" t="s">
        <v>15</v>
      </c>
      <c r="C37" s="21" t="s">
        <v>80</v>
      </c>
      <c r="D37" s="21" t="s">
        <v>7</v>
      </c>
      <c r="E37" s="17">
        <v>12</v>
      </c>
      <c r="F37" s="18">
        <f t="shared" si="0"/>
        <v>0.25</v>
      </c>
      <c r="G37" s="20">
        <v>3</v>
      </c>
      <c r="H37" s="30"/>
      <c r="I37" s="16"/>
      <c r="J37" s="28" t="s">
        <v>109</v>
      </c>
      <c r="K37" s="28">
        <v>226</v>
      </c>
    </row>
    <row r="38" spans="1:11" ht="37.5" customHeight="1">
      <c r="A38" s="21" t="s">
        <v>37</v>
      </c>
      <c r="B38" s="21" t="s">
        <v>15</v>
      </c>
      <c r="C38" s="21" t="s">
        <v>81</v>
      </c>
      <c r="D38" s="21" t="s">
        <v>7</v>
      </c>
      <c r="E38" s="17">
        <v>74.7</v>
      </c>
      <c r="F38" s="18">
        <f t="shared" si="0"/>
        <v>0.2436412315930388</v>
      </c>
      <c r="G38" s="20">
        <v>18.2</v>
      </c>
      <c r="H38" s="30"/>
      <c r="I38" s="16"/>
      <c r="J38" s="28" t="s">
        <v>109</v>
      </c>
      <c r="K38" s="28">
        <v>226</v>
      </c>
    </row>
    <row r="39" spans="1:11" ht="37.5" customHeight="1">
      <c r="A39" s="21" t="s">
        <v>37</v>
      </c>
      <c r="B39" s="21" t="s">
        <v>93</v>
      </c>
      <c r="C39" s="21" t="s">
        <v>80</v>
      </c>
      <c r="D39" s="21" t="s">
        <v>7</v>
      </c>
      <c r="E39" s="17">
        <v>86</v>
      </c>
      <c r="F39" s="18">
        <f t="shared" si="0"/>
        <v>0.13023255813953488</v>
      </c>
      <c r="G39" s="20">
        <v>11.2</v>
      </c>
      <c r="H39" s="30"/>
      <c r="I39" s="16">
        <v>259.2</v>
      </c>
      <c r="J39" s="28" t="s">
        <v>109</v>
      </c>
      <c r="K39" s="28">
        <v>310</v>
      </c>
    </row>
    <row r="40" spans="1:11" ht="37.5" customHeight="1">
      <c r="A40" s="21" t="s">
        <v>37</v>
      </c>
      <c r="B40" s="21" t="s">
        <v>16</v>
      </c>
      <c r="C40" s="21" t="s">
        <v>81</v>
      </c>
      <c r="D40" s="21" t="s">
        <v>7</v>
      </c>
      <c r="E40" s="17">
        <v>125</v>
      </c>
      <c r="F40" s="18">
        <f t="shared" si="0"/>
        <v>2.8975999999999997</v>
      </c>
      <c r="G40" s="20">
        <v>362.2</v>
      </c>
      <c r="H40" s="30"/>
      <c r="I40" s="16">
        <v>539.5</v>
      </c>
      <c r="J40" s="28" t="s">
        <v>109</v>
      </c>
      <c r="K40" s="28">
        <v>310</v>
      </c>
    </row>
    <row r="41" spans="1:11" ht="37.5" customHeight="1">
      <c r="A41" s="21" t="s">
        <v>37</v>
      </c>
      <c r="B41" s="21" t="s">
        <v>16</v>
      </c>
      <c r="C41" s="21" t="s">
        <v>78</v>
      </c>
      <c r="D41" s="21" t="s">
        <v>7</v>
      </c>
      <c r="E41" s="17">
        <v>72</v>
      </c>
      <c r="F41" s="18">
        <f t="shared" si="0"/>
        <v>2.898611111111111</v>
      </c>
      <c r="G41" s="20">
        <v>208.7</v>
      </c>
      <c r="H41" s="30"/>
      <c r="I41" s="16"/>
      <c r="J41" s="28" t="s">
        <v>109</v>
      </c>
      <c r="K41" s="28">
        <v>310</v>
      </c>
    </row>
    <row r="42" spans="1:11" ht="48" customHeight="1">
      <c r="A42" s="21" t="s">
        <v>37</v>
      </c>
      <c r="B42" s="21" t="s">
        <v>103</v>
      </c>
      <c r="C42" s="21" t="s">
        <v>78</v>
      </c>
      <c r="D42" s="21" t="s">
        <v>7</v>
      </c>
      <c r="E42" s="17">
        <v>72</v>
      </c>
      <c r="F42" s="18">
        <f t="shared" si="0"/>
        <v>0.24444444444444446</v>
      </c>
      <c r="G42" s="20">
        <v>17.6</v>
      </c>
      <c r="H42" s="30"/>
      <c r="I42" s="16">
        <v>213.9</v>
      </c>
      <c r="J42" s="28" t="s">
        <v>109</v>
      </c>
      <c r="K42" s="28">
        <v>226</v>
      </c>
    </row>
    <row r="43" spans="1:11" ht="37.5" customHeight="1">
      <c r="A43" s="21" t="s">
        <v>37</v>
      </c>
      <c r="B43" s="21" t="s">
        <v>16</v>
      </c>
      <c r="C43" s="21" t="s">
        <v>6</v>
      </c>
      <c r="D43" s="21" t="s">
        <v>7</v>
      </c>
      <c r="E43" s="17">
        <v>30</v>
      </c>
      <c r="F43" s="18">
        <f t="shared" si="0"/>
        <v>2.9</v>
      </c>
      <c r="G43" s="20">
        <v>87</v>
      </c>
      <c r="H43" s="30"/>
      <c r="I43" s="16"/>
      <c r="J43" s="28" t="s">
        <v>109</v>
      </c>
      <c r="K43" s="28">
        <v>310</v>
      </c>
    </row>
    <row r="44" spans="1:11" ht="37.5" customHeight="1">
      <c r="A44" s="21" t="s">
        <v>37</v>
      </c>
      <c r="B44" s="21" t="s">
        <v>103</v>
      </c>
      <c r="C44" s="21" t="s">
        <v>6</v>
      </c>
      <c r="D44" s="21" t="s">
        <v>7</v>
      </c>
      <c r="E44" s="17">
        <v>21</v>
      </c>
      <c r="F44" s="18">
        <f t="shared" si="0"/>
        <v>0.24761904761904763</v>
      </c>
      <c r="G44" s="20">
        <v>5.2</v>
      </c>
      <c r="H44" s="30"/>
      <c r="I44" s="16">
        <v>84</v>
      </c>
      <c r="J44" s="28" t="s">
        <v>109</v>
      </c>
      <c r="K44" s="28">
        <v>226</v>
      </c>
    </row>
    <row r="45" spans="1:11" ht="37.5" customHeight="1">
      <c r="A45" s="21" t="s">
        <v>37</v>
      </c>
      <c r="B45" s="21" t="s">
        <v>16</v>
      </c>
      <c r="C45" s="21" t="s">
        <v>77</v>
      </c>
      <c r="D45" s="21" t="s">
        <v>7</v>
      </c>
      <c r="E45" s="17">
        <v>8</v>
      </c>
      <c r="F45" s="18">
        <f t="shared" si="0"/>
        <v>2.9</v>
      </c>
      <c r="G45" s="20">
        <v>23.2</v>
      </c>
      <c r="H45" s="30"/>
      <c r="I45" s="16"/>
      <c r="J45" s="28" t="s">
        <v>109</v>
      </c>
      <c r="K45" s="28">
        <v>310</v>
      </c>
    </row>
    <row r="46" spans="1:11" ht="37.5" customHeight="1">
      <c r="A46" s="21" t="s">
        <v>37</v>
      </c>
      <c r="B46" s="21" t="s">
        <v>103</v>
      </c>
      <c r="C46" s="21" t="s">
        <v>77</v>
      </c>
      <c r="D46" s="21" t="s">
        <v>7</v>
      </c>
      <c r="E46" s="17">
        <v>5</v>
      </c>
      <c r="F46" s="18">
        <f t="shared" si="0"/>
        <v>0.26</v>
      </c>
      <c r="G46" s="20">
        <v>1.3</v>
      </c>
      <c r="H46" s="30"/>
      <c r="I46" s="16">
        <v>112.5</v>
      </c>
      <c r="J46" s="28" t="s">
        <v>109</v>
      </c>
      <c r="K46" s="28">
        <v>226</v>
      </c>
    </row>
    <row r="47" spans="1:11" ht="37.5" customHeight="1">
      <c r="A47" s="21" t="s">
        <v>37</v>
      </c>
      <c r="B47" s="21" t="s">
        <v>93</v>
      </c>
      <c r="C47" s="21" t="s">
        <v>96</v>
      </c>
      <c r="D47" s="21" t="s">
        <v>7</v>
      </c>
      <c r="E47" s="17">
        <v>44.7</v>
      </c>
      <c r="F47" s="18">
        <f t="shared" si="0"/>
        <v>0.1319910514541387</v>
      </c>
      <c r="G47" s="20">
        <v>5.9</v>
      </c>
      <c r="H47" s="30"/>
      <c r="I47" s="16"/>
      <c r="J47" s="28" t="s">
        <v>109</v>
      </c>
      <c r="K47" s="28">
        <v>225</v>
      </c>
    </row>
    <row r="48" spans="1:11" ht="37.5" customHeight="1">
      <c r="A48" s="21" t="s">
        <v>37</v>
      </c>
      <c r="B48" s="21" t="s">
        <v>93</v>
      </c>
      <c r="C48" s="21" t="s">
        <v>97</v>
      </c>
      <c r="D48" s="21" t="s">
        <v>7</v>
      </c>
      <c r="E48" s="17">
        <v>51.1</v>
      </c>
      <c r="F48" s="18">
        <f t="shared" si="0"/>
        <v>0.13111545988258316</v>
      </c>
      <c r="G48" s="20">
        <v>6.7</v>
      </c>
      <c r="H48" s="30"/>
      <c r="I48" s="16"/>
      <c r="J48" s="28" t="s">
        <v>109</v>
      </c>
      <c r="K48" s="28">
        <v>225</v>
      </c>
    </row>
    <row r="49" spans="1:11" ht="37.5" customHeight="1">
      <c r="A49" s="21" t="s">
        <v>37</v>
      </c>
      <c r="B49" s="21" t="s">
        <v>89</v>
      </c>
      <c r="C49" s="26" t="s">
        <v>96</v>
      </c>
      <c r="D49" s="21" t="s">
        <v>7</v>
      </c>
      <c r="E49" s="19">
        <v>22</v>
      </c>
      <c r="F49" s="18">
        <v>11.6</v>
      </c>
      <c r="G49" s="20">
        <v>816.7</v>
      </c>
      <c r="H49" s="30"/>
      <c r="I49" s="16"/>
      <c r="J49" s="28" t="s">
        <v>109</v>
      </c>
      <c r="K49" s="28">
        <v>226</v>
      </c>
    </row>
    <row r="50" spans="1:11" ht="37.5" customHeight="1">
      <c r="A50" s="21" t="s">
        <v>37</v>
      </c>
      <c r="B50" s="21" t="s">
        <v>93</v>
      </c>
      <c r="C50" s="21" t="s">
        <v>77</v>
      </c>
      <c r="D50" s="21" t="s">
        <v>7</v>
      </c>
      <c r="E50" s="17">
        <v>113</v>
      </c>
      <c r="F50" s="18">
        <f aca="true" t="shared" si="1" ref="F50:F74">G50/E50</f>
        <v>0.13097345132743363</v>
      </c>
      <c r="G50" s="20">
        <v>14.8</v>
      </c>
      <c r="H50" s="30"/>
      <c r="I50" s="16"/>
      <c r="J50" s="28" t="s">
        <v>109</v>
      </c>
      <c r="K50" s="28">
        <v>226</v>
      </c>
    </row>
    <row r="51" spans="1:11" ht="46.5" customHeight="1">
      <c r="A51" s="21" t="s">
        <v>41</v>
      </c>
      <c r="B51" s="21" t="s">
        <v>27</v>
      </c>
      <c r="C51" s="21" t="s">
        <v>80</v>
      </c>
      <c r="D51" s="21" t="s">
        <v>17</v>
      </c>
      <c r="E51" s="17">
        <v>3</v>
      </c>
      <c r="F51" s="18">
        <f t="shared" si="1"/>
        <v>2.3666666666666667</v>
      </c>
      <c r="G51" s="20">
        <v>7.1</v>
      </c>
      <c r="H51" s="30"/>
      <c r="I51" s="16">
        <v>5.8</v>
      </c>
      <c r="J51" s="28" t="s">
        <v>107</v>
      </c>
      <c r="K51" s="28">
        <v>226</v>
      </c>
    </row>
    <row r="52" spans="1:11" ht="46.5" customHeight="1">
      <c r="A52" s="21" t="s">
        <v>41</v>
      </c>
      <c r="B52" s="21" t="s">
        <v>27</v>
      </c>
      <c r="C52" s="21" t="s">
        <v>77</v>
      </c>
      <c r="D52" s="21" t="s">
        <v>17</v>
      </c>
      <c r="E52" s="17">
        <v>5</v>
      </c>
      <c r="F52" s="18">
        <f t="shared" si="1"/>
        <v>5.54</v>
      </c>
      <c r="G52" s="20">
        <v>27.7</v>
      </c>
      <c r="H52" s="30"/>
      <c r="I52" s="16">
        <v>9</v>
      </c>
      <c r="J52" s="28" t="s">
        <v>107</v>
      </c>
      <c r="K52" s="28">
        <v>226</v>
      </c>
    </row>
    <row r="53" spans="1:11" ht="46.5" customHeight="1">
      <c r="A53" s="21" t="s">
        <v>37</v>
      </c>
      <c r="B53" s="21" t="s">
        <v>93</v>
      </c>
      <c r="C53" s="21" t="s">
        <v>83</v>
      </c>
      <c r="D53" s="21" t="s">
        <v>7</v>
      </c>
      <c r="E53" s="17">
        <v>110.5</v>
      </c>
      <c r="F53" s="18">
        <f t="shared" si="1"/>
        <v>0.13122171945701358</v>
      </c>
      <c r="G53" s="20">
        <v>14.5</v>
      </c>
      <c r="H53" s="30"/>
      <c r="I53" s="16">
        <v>25.4</v>
      </c>
      <c r="J53" s="28" t="s">
        <v>109</v>
      </c>
      <c r="K53" s="28">
        <v>225</v>
      </c>
    </row>
    <row r="54" spans="1:11" ht="46.5" customHeight="1">
      <c r="A54" s="21" t="s">
        <v>41</v>
      </c>
      <c r="B54" s="21" t="s">
        <v>27</v>
      </c>
      <c r="C54" s="21" t="s">
        <v>83</v>
      </c>
      <c r="D54" s="21" t="s">
        <v>17</v>
      </c>
      <c r="E54" s="17">
        <v>2</v>
      </c>
      <c r="F54" s="18">
        <f t="shared" si="1"/>
        <v>9.45</v>
      </c>
      <c r="G54" s="20">
        <v>18.9</v>
      </c>
      <c r="H54" s="30"/>
      <c r="I54" s="16"/>
      <c r="J54" s="28" t="s">
        <v>107</v>
      </c>
      <c r="K54" s="28">
        <v>225</v>
      </c>
    </row>
    <row r="55" spans="1:11" ht="46.5" customHeight="1">
      <c r="A55" s="21" t="s">
        <v>41</v>
      </c>
      <c r="B55" s="21" t="s">
        <v>27</v>
      </c>
      <c r="C55" s="21" t="s">
        <v>81</v>
      </c>
      <c r="D55" s="21" t="s">
        <v>17</v>
      </c>
      <c r="E55" s="17">
        <v>8</v>
      </c>
      <c r="F55" s="18">
        <f t="shared" si="1"/>
        <v>5.525</v>
      </c>
      <c r="G55" s="20">
        <v>44.2</v>
      </c>
      <c r="H55" s="30"/>
      <c r="I55" s="16"/>
      <c r="J55" s="28" t="s">
        <v>107</v>
      </c>
      <c r="K55" s="28">
        <v>226</v>
      </c>
    </row>
    <row r="56" spans="1:11" ht="43.5" customHeight="1">
      <c r="A56" s="21" t="s">
        <v>41</v>
      </c>
      <c r="B56" s="21" t="s">
        <v>28</v>
      </c>
      <c r="C56" s="21" t="s">
        <v>80</v>
      </c>
      <c r="D56" s="21" t="s">
        <v>17</v>
      </c>
      <c r="E56" s="17">
        <v>5</v>
      </c>
      <c r="F56" s="18">
        <f t="shared" si="1"/>
        <v>139.85999999999999</v>
      </c>
      <c r="G56" s="20">
        <v>699.3</v>
      </c>
      <c r="H56" s="30"/>
      <c r="I56" s="16"/>
      <c r="J56" s="28" t="s">
        <v>107</v>
      </c>
      <c r="K56" s="28">
        <v>310</v>
      </c>
    </row>
    <row r="57" spans="1:11" ht="43.5" customHeight="1">
      <c r="A57" s="21" t="s">
        <v>41</v>
      </c>
      <c r="B57" s="21" t="s">
        <v>136</v>
      </c>
      <c r="C57" s="21" t="s">
        <v>77</v>
      </c>
      <c r="D57" s="21" t="s">
        <v>17</v>
      </c>
      <c r="E57" s="17">
        <v>2</v>
      </c>
      <c r="F57" s="18">
        <f t="shared" si="1"/>
        <v>9.55</v>
      </c>
      <c r="G57" s="20">
        <v>19.1</v>
      </c>
      <c r="H57" s="30"/>
      <c r="I57" s="16"/>
      <c r="J57" s="28" t="s">
        <v>110</v>
      </c>
      <c r="K57" s="28">
        <v>226</v>
      </c>
    </row>
    <row r="58" spans="1:11" ht="43.5" customHeight="1">
      <c r="A58" s="21" t="s">
        <v>41</v>
      </c>
      <c r="B58" s="21" t="s">
        <v>137</v>
      </c>
      <c r="C58" s="21" t="s">
        <v>77</v>
      </c>
      <c r="D58" s="21" t="s">
        <v>17</v>
      </c>
      <c r="E58" s="17">
        <v>8</v>
      </c>
      <c r="F58" s="18">
        <f t="shared" si="1"/>
        <v>0.9625</v>
      </c>
      <c r="G58" s="20">
        <v>7.7</v>
      </c>
      <c r="H58" s="30"/>
      <c r="I58" s="16"/>
      <c r="J58" s="28" t="s">
        <v>111</v>
      </c>
      <c r="K58" s="28">
        <v>226</v>
      </c>
    </row>
    <row r="59" spans="1:11" ht="43.5" customHeight="1">
      <c r="A59" s="21" t="s">
        <v>41</v>
      </c>
      <c r="B59" s="21" t="s">
        <v>28</v>
      </c>
      <c r="C59" s="21" t="s">
        <v>77</v>
      </c>
      <c r="D59" s="21" t="s">
        <v>17</v>
      </c>
      <c r="E59" s="17">
        <v>8</v>
      </c>
      <c r="F59" s="18">
        <f t="shared" si="1"/>
        <v>54.6875</v>
      </c>
      <c r="G59" s="20">
        <v>437.5</v>
      </c>
      <c r="H59" s="30"/>
      <c r="I59" s="16">
        <v>1686.8</v>
      </c>
      <c r="J59" s="28" t="s">
        <v>107</v>
      </c>
      <c r="K59" s="28">
        <v>310</v>
      </c>
    </row>
    <row r="60" spans="1:11" ht="43.5" customHeight="1">
      <c r="A60" s="21" t="s">
        <v>41</v>
      </c>
      <c r="B60" s="21" t="s">
        <v>28</v>
      </c>
      <c r="C60" s="21" t="s">
        <v>83</v>
      </c>
      <c r="D60" s="21" t="s">
        <v>17</v>
      </c>
      <c r="E60" s="17">
        <v>3</v>
      </c>
      <c r="F60" s="18">
        <f t="shared" si="1"/>
        <v>96.96666666666665</v>
      </c>
      <c r="G60" s="20">
        <v>290.9</v>
      </c>
      <c r="H60" s="30"/>
      <c r="I60" s="16">
        <v>1584.7</v>
      </c>
      <c r="J60" s="28" t="s">
        <v>107</v>
      </c>
      <c r="K60" s="28">
        <v>310</v>
      </c>
    </row>
    <row r="61" spans="1:11" ht="43.5" customHeight="1">
      <c r="A61" s="21" t="s">
        <v>41</v>
      </c>
      <c r="B61" s="21" t="s">
        <v>28</v>
      </c>
      <c r="C61" s="21" t="s">
        <v>81</v>
      </c>
      <c r="D61" s="21" t="s">
        <v>17</v>
      </c>
      <c r="E61" s="17">
        <v>3</v>
      </c>
      <c r="F61" s="18">
        <f t="shared" si="1"/>
        <v>153.06666666666666</v>
      </c>
      <c r="G61" s="20">
        <v>459.2</v>
      </c>
      <c r="H61" s="30"/>
      <c r="I61" s="16">
        <v>3086.3</v>
      </c>
      <c r="J61" s="28" t="s">
        <v>107</v>
      </c>
      <c r="K61" s="28">
        <v>310</v>
      </c>
    </row>
    <row r="62" spans="1:11" ht="43.5" customHeight="1">
      <c r="A62" s="21" t="s">
        <v>42</v>
      </c>
      <c r="B62" s="21" t="s">
        <v>73</v>
      </c>
      <c r="C62" s="21" t="s">
        <v>77</v>
      </c>
      <c r="D62" s="21" t="s">
        <v>17</v>
      </c>
      <c r="E62" s="17">
        <v>4</v>
      </c>
      <c r="F62" s="18">
        <f t="shared" si="1"/>
        <v>83</v>
      </c>
      <c r="G62" s="20">
        <v>332</v>
      </c>
      <c r="H62" s="30"/>
      <c r="I62" s="16">
        <v>244.8</v>
      </c>
      <c r="J62" s="28" t="s">
        <v>110</v>
      </c>
      <c r="K62" s="28">
        <v>310</v>
      </c>
    </row>
    <row r="63" spans="1:11" ht="43.5" customHeight="1">
      <c r="A63" s="21" t="s">
        <v>42</v>
      </c>
      <c r="B63" s="21" t="s">
        <v>73</v>
      </c>
      <c r="C63" s="21" t="s">
        <v>81</v>
      </c>
      <c r="D63" s="21" t="s">
        <v>17</v>
      </c>
      <c r="E63" s="17">
        <v>4</v>
      </c>
      <c r="F63" s="18">
        <f t="shared" si="1"/>
        <v>83.275</v>
      </c>
      <c r="G63" s="20">
        <v>333.1</v>
      </c>
      <c r="H63" s="30"/>
      <c r="I63" s="16">
        <v>76.1</v>
      </c>
      <c r="J63" s="28" t="s">
        <v>110</v>
      </c>
      <c r="K63" s="28">
        <v>310</v>
      </c>
    </row>
    <row r="64" spans="1:11" ht="69.75" customHeight="1">
      <c r="A64" s="21" t="s">
        <v>120</v>
      </c>
      <c r="B64" s="21" t="s">
        <v>91</v>
      </c>
      <c r="C64" s="21" t="s">
        <v>80</v>
      </c>
      <c r="D64" s="21" t="s">
        <v>17</v>
      </c>
      <c r="E64" s="17">
        <v>8</v>
      </c>
      <c r="F64" s="18">
        <f t="shared" si="1"/>
        <v>0.8</v>
      </c>
      <c r="G64" s="20">
        <v>6.4</v>
      </c>
      <c r="H64" s="30"/>
      <c r="I64" s="16">
        <v>4.7</v>
      </c>
      <c r="J64" s="28" t="s">
        <v>111</v>
      </c>
      <c r="K64" s="28">
        <v>226</v>
      </c>
    </row>
    <row r="65" spans="1:11" ht="69.75" customHeight="1">
      <c r="A65" s="21" t="s">
        <v>120</v>
      </c>
      <c r="B65" s="21" t="s">
        <v>91</v>
      </c>
      <c r="C65" s="21" t="s">
        <v>83</v>
      </c>
      <c r="D65" s="21" t="s">
        <v>17</v>
      </c>
      <c r="E65" s="17">
        <v>2</v>
      </c>
      <c r="F65" s="18">
        <f t="shared" si="1"/>
        <v>0.65</v>
      </c>
      <c r="G65" s="20">
        <v>1.3</v>
      </c>
      <c r="H65" s="30"/>
      <c r="I65" s="16"/>
      <c r="J65" s="28" t="s">
        <v>111</v>
      </c>
      <c r="K65" s="28">
        <v>226</v>
      </c>
    </row>
    <row r="66" spans="1:11" ht="69.75" customHeight="1">
      <c r="A66" s="21" t="s">
        <v>120</v>
      </c>
      <c r="B66" s="21" t="s">
        <v>91</v>
      </c>
      <c r="C66" s="21" t="s">
        <v>81</v>
      </c>
      <c r="D66" s="21" t="s">
        <v>17</v>
      </c>
      <c r="E66" s="17">
        <v>11</v>
      </c>
      <c r="F66" s="18">
        <f t="shared" si="1"/>
        <v>0.7636363636363637</v>
      </c>
      <c r="G66" s="20">
        <v>8.4</v>
      </c>
      <c r="H66" s="30"/>
      <c r="I66" s="16"/>
      <c r="J66" s="28" t="s">
        <v>111</v>
      </c>
      <c r="K66" s="28">
        <v>226</v>
      </c>
    </row>
    <row r="67" spans="1:11" ht="69.75" customHeight="1">
      <c r="A67" s="21" t="s">
        <v>120</v>
      </c>
      <c r="B67" s="21" t="s">
        <v>130</v>
      </c>
      <c r="C67" s="21" t="s">
        <v>80</v>
      </c>
      <c r="D67" s="21" t="s">
        <v>17</v>
      </c>
      <c r="E67" s="17">
        <v>12</v>
      </c>
      <c r="F67" s="18">
        <f t="shared" si="1"/>
        <v>11.058333333333332</v>
      </c>
      <c r="G67" s="20">
        <v>132.7</v>
      </c>
      <c r="H67" s="30"/>
      <c r="I67" s="16">
        <v>58.9</v>
      </c>
      <c r="J67" s="28" t="s">
        <v>111</v>
      </c>
      <c r="K67" s="28">
        <v>310</v>
      </c>
    </row>
    <row r="68" spans="1:11" ht="69.75" customHeight="1">
      <c r="A68" s="21" t="s">
        <v>120</v>
      </c>
      <c r="B68" s="21" t="s">
        <v>135</v>
      </c>
      <c r="C68" s="21" t="s">
        <v>77</v>
      </c>
      <c r="D68" s="21" t="s">
        <v>17</v>
      </c>
      <c r="E68" s="17">
        <v>10</v>
      </c>
      <c r="F68" s="18">
        <f t="shared" si="1"/>
        <v>13.62</v>
      </c>
      <c r="G68" s="20">
        <v>136.2</v>
      </c>
      <c r="H68" s="30"/>
      <c r="I68" s="16">
        <v>43.7</v>
      </c>
      <c r="J68" s="28" t="s">
        <v>111</v>
      </c>
      <c r="K68" s="28">
        <v>310</v>
      </c>
    </row>
    <row r="69" spans="1:11" ht="69.75" customHeight="1">
      <c r="A69" s="21" t="s">
        <v>120</v>
      </c>
      <c r="B69" s="21" t="s">
        <v>18</v>
      </c>
      <c r="C69" s="21" t="s">
        <v>83</v>
      </c>
      <c r="D69" s="21" t="s">
        <v>17</v>
      </c>
      <c r="E69" s="17">
        <v>2</v>
      </c>
      <c r="F69" s="18">
        <f t="shared" si="1"/>
        <v>20.7</v>
      </c>
      <c r="G69" s="20">
        <v>41.4</v>
      </c>
      <c r="H69" s="30"/>
      <c r="I69" s="16">
        <v>26.2</v>
      </c>
      <c r="J69" s="28" t="s">
        <v>111</v>
      </c>
      <c r="K69" s="28">
        <v>310</v>
      </c>
    </row>
    <row r="70" spans="1:11" ht="69.75" customHeight="1">
      <c r="A70" s="21" t="s">
        <v>120</v>
      </c>
      <c r="B70" s="21" t="s">
        <v>139</v>
      </c>
      <c r="C70" s="21" t="s">
        <v>81</v>
      </c>
      <c r="D70" s="21" t="s">
        <v>17</v>
      </c>
      <c r="E70" s="17">
        <v>10</v>
      </c>
      <c r="F70" s="18">
        <f t="shared" si="1"/>
        <v>13.49</v>
      </c>
      <c r="G70" s="20">
        <v>134.9</v>
      </c>
      <c r="H70" s="30"/>
      <c r="I70" s="16">
        <v>75.3</v>
      </c>
      <c r="J70" s="28" t="s">
        <v>111</v>
      </c>
      <c r="K70" s="28">
        <v>310</v>
      </c>
    </row>
    <row r="71" spans="1:11" ht="75" customHeight="1">
      <c r="A71" s="21" t="s">
        <v>120</v>
      </c>
      <c r="B71" s="21" t="s">
        <v>85</v>
      </c>
      <c r="C71" s="21" t="s">
        <v>78</v>
      </c>
      <c r="D71" s="21" t="s">
        <v>17</v>
      </c>
      <c r="E71" s="17">
        <v>2</v>
      </c>
      <c r="F71" s="18">
        <f t="shared" si="1"/>
        <v>6.4</v>
      </c>
      <c r="G71" s="20">
        <v>12.8</v>
      </c>
      <c r="H71" s="30"/>
      <c r="I71" s="16">
        <v>37.7</v>
      </c>
      <c r="J71" s="28" t="s">
        <v>111</v>
      </c>
      <c r="K71" s="28">
        <v>310</v>
      </c>
    </row>
    <row r="72" spans="1:11" ht="75" customHeight="1">
      <c r="A72" s="21" t="s">
        <v>37</v>
      </c>
      <c r="B72" s="21" t="s">
        <v>15</v>
      </c>
      <c r="C72" s="21" t="s">
        <v>11</v>
      </c>
      <c r="D72" s="21" t="s">
        <v>7</v>
      </c>
      <c r="E72" s="19">
        <f>16+914+438</f>
        <v>1368</v>
      </c>
      <c r="F72" s="42">
        <f t="shared" si="1"/>
        <v>0.24049707602339182</v>
      </c>
      <c r="G72" s="20">
        <f>222.4+106.6</f>
        <v>329</v>
      </c>
      <c r="H72" s="30"/>
      <c r="I72" s="16"/>
      <c r="J72" s="28" t="s">
        <v>109</v>
      </c>
      <c r="K72" s="28">
        <v>226</v>
      </c>
    </row>
    <row r="73" spans="1:11" ht="75" customHeight="1">
      <c r="A73" s="21" t="s">
        <v>37</v>
      </c>
      <c r="B73" s="21" t="s">
        <v>140</v>
      </c>
      <c r="C73" s="26" t="s">
        <v>11</v>
      </c>
      <c r="D73" s="21" t="s">
        <v>7</v>
      </c>
      <c r="E73" s="19">
        <f>1350+538</f>
        <v>1888</v>
      </c>
      <c r="F73" s="42">
        <f t="shared" si="1"/>
        <v>0.1541313559322034</v>
      </c>
      <c r="G73" s="20">
        <f>174.9+69.7+46.4</f>
        <v>291</v>
      </c>
      <c r="H73" s="30"/>
      <c r="I73" s="16"/>
      <c r="J73" s="28" t="s">
        <v>109</v>
      </c>
      <c r="K73" s="28">
        <v>225</v>
      </c>
    </row>
    <row r="74" spans="1:11" ht="75" customHeight="1">
      <c r="A74" s="21" t="s">
        <v>37</v>
      </c>
      <c r="B74" s="21" t="s">
        <v>16</v>
      </c>
      <c r="C74" s="26" t="s">
        <v>11</v>
      </c>
      <c r="D74" s="21" t="s">
        <v>7</v>
      </c>
      <c r="E74" s="19">
        <f>82+914+240+438</f>
        <v>1674</v>
      </c>
      <c r="F74" s="42">
        <f t="shared" si="1"/>
        <v>2.897491039426523</v>
      </c>
      <c r="G74" s="20">
        <f>237.6+2648.3+695.4+1269.1</f>
        <v>4850.4</v>
      </c>
      <c r="H74" s="30"/>
      <c r="I74" s="16"/>
      <c r="J74" s="28" t="s">
        <v>109</v>
      </c>
      <c r="K74" s="28">
        <v>310</v>
      </c>
    </row>
    <row r="75" spans="1:11" ht="75" customHeight="1">
      <c r="A75" s="21" t="s">
        <v>120</v>
      </c>
      <c r="B75" s="21" t="s">
        <v>46</v>
      </c>
      <c r="C75" s="21" t="s">
        <v>80</v>
      </c>
      <c r="D75" s="21" t="s">
        <v>17</v>
      </c>
      <c r="E75" s="17">
        <v>1</v>
      </c>
      <c r="F75" s="18">
        <f>G75/E75</f>
        <v>24.5</v>
      </c>
      <c r="G75" s="20">
        <v>24.5</v>
      </c>
      <c r="H75" s="30"/>
      <c r="I75" s="16">
        <v>21</v>
      </c>
      <c r="J75" s="28" t="s">
        <v>111</v>
      </c>
      <c r="K75" s="28">
        <v>310</v>
      </c>
    </row>
    <row r="76" spans="1:11" ht="75" customHeight="1">
      <c r="A76" s="21" t="s">
        <v>120</v>
      </c>
      <c r="B76" s="21" t="s">
        <v>46</v>
      </c>
      <c r="C76" s="21" t="s">
        <v>77</v>
      </c>
      <c r="D76" s="21" t="s">
        <v>17</v>
      </c>
      <c r="E76" s="17">
        <v>2</v>
      </c>
      <c r="F76" s="18">
        <f>G76/E76</f>
        <v>24.45</v>
      </c>
      <c r="G76" s="20">
        <v>48.9</v>
      </c>
      <c r="H76" s="30"/>
      <c r="I76" s="16"/>
      <c r="J76" s="28" t="s">
        <v>111</v>
      </c>
      <c r="K76" s="28">
        <v>310</v>
      </c>
    </row>
    <row r="77" spans="1:11" ht="75" customHeight="1">
      <c r="A77" s="21" t="s">
        <v>120</v>
      </c>
      <c r="B77" s="21" t="s">
        <v>46</v>
      </c>
      <c r="C77" s="21" t="s">
        <v>83</v>
      </c>
      <c r="D77" s="21" t="s">
        <v>17</v>
      </c>
      <c r="E77" s="17">
        <v>1</v>
      </c>
      <c r="F77" s="18">
        <f>G77/E77</f>
        <v>24.5</v>
      </c>
      <c r="G77" s="20">
        <v>24.5</v>
      </c>
      <c r="H77" s="30"/>
      <c r="I77" s="16">
        <v>33.1</v>
      </c>
      <c r="J77" s="28" t="s">
        <v>111</v>
      </c>
      <c r="K77" s="28">
        <v>310</v>
      </c>
    </row>
    <row r="78" spans="1:11" ht="41.25" customHeight="1">
      <c r="A78" s="21" t="s">
        <v>120</v>
      </c>
      <c r="B78" s="21" t="s">
        <v>46</v>
      </c>
      <c r="C78" s="21" t="s">
        <v>81</v>
      </c>
      <c r="D78" s="21" t="s">
        <v>17</v>
      </c>
      <c r="E78" s="17">
        <v>2</v>
      </c>
      <c r="F78" s="18">
        <f>G78/E78</f>
        <v>24.45</v>
      </c>
      <c r="G78" s="20">
        <v>48.9</v>
      </c>
      <c r="H78" s="30"/>
      <c r="I78" s="16">
        <v>21</v>
      </c>
      <c r="J78" s="28" t="s">
        <v>111</v>
      </c>
      <c r="K78" s="28">
        <v>310</v>
      </c>
    </row>
    <row r="79" spans="1:11" ht="61.5" customHeight="1">
      <c r="A79" s="21" t="s">
        <v>120</v>
      </c>
      <c r="B79" s="21" t="s">
        <v>105</v>
      </c>
      <c r="C79" s="21" t="s">
        <v>11</v>
      </c>
      <c r="D79" s="21" t="s">
        <v>17</v>
      </c>
      <c r="E79" s="17">
        <v>10</v>
      </c>
      <c r="F79" s="18">
        <v>20</v>
      </c>
      <c r="G79" s="20">
        <f>E79*F79</f>
        <v>200</v>
      </c>
      <c r="H79" s="30"/>
      <c r="I79" s="16"/>
      <c r="J79" s="28" t="s">
        <v>107</v>
      </c>
      <c r="K79" s="28">
        <v>225</v>
      </c>
    </row>
    <row r="80" spans="1:11" ht="34.5" customHeight="1">
      <c r="A80" s="21" t="s">
        <v>120</v>
      </c>
      <c r="B80" s="21" t="s">
        <v>35</v>
      </c>
      <c r="C80" s="21" t="s">
        <v>11</v>
      </c>
      <c r="D80" s="21" t="s">
        <v>17</v>
      </c>
      <c r="E80" s="17">
        <v>5</v>
      </c>
      <c r="F80" s="18">
        <v>8</v>
      </c>
      <c r="G80" s="20">
        <f>E80*F80</f>
        <v>40</v>
      </c>
      <c r="H80" s="30"/>
      <c r="I80" s="16"/>
      <c r="J80" s="28" t="s">
        <v>110</v>
      </c>
      <c r="K80" s="28">
        <v>225</v>
      </c>
    </row>
    <row r="81" spans="1:11" ht="75.75" customHeight="1">
      <c r="A81" s="21" t="s">
        <v>120</v>
      </c>
      <c r="B81" s="21" t="s">
        <v>44</v>
      </c>
      <c r="C81" s="21" t="s">
        <v>11</v>
      </c>
      <c r="D81" s="21" t="s">
        <v>17</v>
      </c>
      <c r="E81" s="17">
        <v>6</v>
      </c>
      <c r="F81" s="18">
        <f aca="true" t="shared" si="2" ref="F81:F91">G81/E81</f>
        <v>1.6666666666666667</v>
      </c>
      <c r="G81" s="20">
        <v>10</v>
      </c>
      <c r="H81" s="30"/>
      <c r="I81" s="16"/>
      <c r="J81" s="28" t="s">
        <v>111</v>
      </c>
      <c r="K81" s="28">
        <v>225</v>
      </c>
    </row>
    <row r="82" spans="1:11" ht="120.75" customHeight="1">
      <c r="A82" s="21" t="s">
        <v>119</v>
      </c>
      <c r="B82" s="21" t="s">
        <v>22</v>
      </c>
      <c r="C82" s="21" t="s">
        <v>6</v>
      </c>
      <c r="D82" s="21" t="s">
        <v>17</v>
      </c>
      <c r="E82" s="17">
        <v>1</v>
      </c>
      <c r="F82" s="18">
        <f t="shared" si="2"/>
        <v>1.5</v>
      </c>
      <c r="G82" s="20">
        <v>1.5</v>
      </c>
      <c r="H82" s="30"/>
      <c r="I82" s="16"/>
      <c r="J82" s="28" t="s">
        <v>108</v>
      </c>
      <c r="K82" s="28">
        <v>310</v>
      </c>
    </row>
    <row r="83" spans="1:11" ht="120.75" customHeight="1">
      <c r="A83" s="21" t="s">
        <v>120</v>
      </c>
      <c r="B83" s="21" t="s">
        <v>91</v>
      </c>
      <c r="C83" s="21" t="s">
        <v>79</v>
      </c>
      <c r="D83" s="21" t="s">
        <v>17</v>
      </c>
      <c r="E83" s="17">
        <v>3</v>
      </c>
      <c r="F83" s="18">
        <f t="shared" si="2"/>
        <v>0.6333333333333333</v>
      </c>
      <c r="G83" s="20">
        <v>1.9</v>
      </c>
      <c r="H83" s="30"/>
      <c r="I83" s="16"/>
      <c r="J83" s="28" t="s">
        <v>111</v>
      </c>
      <c r="K83" s="28">
        <v>226</v>
      </c>
    </row>
    <row r="84" spans="1:11" ht="113.25" customHeight="1">
      <c r="A84" s="21" t="s">
        <v>40</v>
      </c>
      <c r="B84" s="21" t="s">
        <v>22</v>
      </c>
      <c r="C84" s="21" t="s">
        <v>79</v>
      </c>
      <c r="D84" s="21" t="s">
        <v>17</v>
      </c>
      <c r="E84" s="17">
        <v>104</v>
      </c>
      <c r="F84" s="18">
        <f t="shared" si="2"/>
        <v>0.9990384615384615</v>
      </c>
      <c r="G84" s="20">
        <v>103.9</v>
      </c>
      <c r="H84" s="30"/>
      <c r="I84" s="16">
        <v>19.9</v>
      </c>
      <c r="J84" s="28" t="s">
        <v>108</v>
      </c>
      <c r="K84" s="28">
        <v>310</v>
      </c>
    </row>
    <row r="85" spans="1:11" ht="99" customHeight="1">
      <c r="A85" s="21" t="s">
        <v>40</v>
      </c>
      <c r="B85" s="21" t="s">
        <v>22</v>
      </c>
      <c r="C85" s="21" t="s">
        <v>80</v>
      </c>
      <c r="D85" s="21" t="s">
        <v>17</v>
      </c>
      <c r="E85" s="17">
        <v>288</v>
      </c>
      <c r="F85" s="18">
        <f t="shared" si="2"/>
        <v>0.7611111111111111</v>
      </c>
      <c r="G85" s="20">
        <v>219.2</v>
      </c>
      <c r="H85" s="30"/>
      <c r="I85" s="16"/>
      <c r="J85" s="28" t="s">
        <v>108</v>
      </c>
      <c r="K85" s="28">
        <v>310</v>
      </c>
    </row>
    <row r="86" spans="1:11" ht="147.75" customHeight="1">
      <c r="A86" s="21" t="s">
        <v>119</v>
      </c>
      <c r="B86" s="21" t="s">
        <v>22</v>
      </c>
      <c r="C86" s="21" t="s">
        <v>77</v>
      </c>
      <c r="D86" s="21" t="s">
        <v>17</v>
      </c>
      <c r="E86" s="17">
        <v>350</v>
      </c>
      <c r="F86" s="18">
        <f t="shared" si="2"/>
        <v>0.9685714285714285</v>
      </c>
      <c r="G86" s="20">
        <v>339</v>
      </c>
      <c r="H86" s="30"/>
      <c r="I86" s="16">
        <v>44.2</v>
      </c>
      <c r="J86" s="28" t="s">
        <v>108</v>
      </c>
      <c r="K86" s="28">
        <v>310</v>
      </c>
    </row>
    <row r="87" spans="1:11" ht="113.25" customHeight="1">
      <c r="A87" s="21" t="s">
        <v>119</v>
      </c>
      <c r="B87" s="21" t="s">
        <v>22</v>
      </c>
      <c r="C87" s="21" t="s">
        <v>81</v>
      </c>
      <c r="D87" s="21" t="s">
        <v>17</v>
      </c>
      <c r="E87" s="17">
        <v>461</v>
      </c>
      <c r="F87" s="18">
        <f t="shared" si="2"/>
        <v>1.0852494577006508</v>
      </c>
      <c r="G87" s="20">
        <v>500.3</v>
      </c>
      <c r="H87" s="30"/>
      <c r="I87" s="16">
        <v>55.2</v>
      </c>
      <c r="J87" s="28" t="s">
        <v>108</v>
      </c>
      <c r="K87" s="28">
        <v>310</v>
      </c>
    </row>
    <row r="88" spans="1:11" ht="113.25" customHeight="1">
      <c r="A88" s="21" t="s">
        <v>119</v>
      </c>
      <c r="B88" s="26" t="s">
        <v>23</v>
      </c>
      <c r="C88" s="26" t="s">
        <v>11</v>
      </c>
      <c r="D88" s="21" t="s">
        <v>17</v>
      </c>
      <c r="E88" s="17">
        <v>13721</v>
      </c>
      <c r="F88" s="20">
        <f t="shared" si="2"/>
        <v>0.041534873551490416</v>
      </c>
      <c r="G88" s="20">
        <v>569.9</v>
      </c>
      <c r="H88" s="30"/>
      <c r="I88" s="16"/>
      <c r="J88" s="28" t="s">
        <v>108</v>
      </c>
      <c r="K88" s="28">
        <v>226</v>
      </c>
    </row>
    <row r="89" spans="1:11" ht="27" customHeight="1">
      <c r="A89" s="21" t="s">
        <v>39</v>
      </c>
      <c r="B89" s="21" t="s">
        <v>47</v>
      </c>
      <c r="C89" s="26" t="s">
        <v>79</v>
      </c>
      <c r="D89" s="21" t="s">
        <v>17</v>
      </c>
      <c r="E89" s="17">
        <v>1</v>
      </c>
      <c r="F89" s="18">
        <f t="shared" si="2"/>
        <v>484.8</v>
      </c>
      <c r="G89" s="20">
        <v>484.8</v>
      </c>
      <c r="H89" s="30"/>
      <c r="I89" s="16">
        <v>101.2</v>
      </c>
      <c r="J89" s="28" t="s">
        <v>112</v>
      </c>
      <c r="K89" s="28">
        <v>310</v>
      </c>
    </row>
    <row r="90" spans="1:11" ht="27" customHeight="1">
      <c r="A90" s="21" t="s">
        <v>39</v>
      </c>
      <c r="B90" s="21" t="s">
        <v>47</v>
      </c>
      <c r="C90" s="26" t="s">
        <v>80</v>
      </c>
      <c r="D90" s="21" t="s">
        <v>17</v>
      </c>
      <c r="E90" s="17">
        <v>1</v>
      </c>
      <c r="F90" s="18">
        <f t="shared" si="2"/>
        <v>556.3</v>
      </c>
      <c r="G90" s="20">
        <v>556.3</v>
      </c>
      <c r="H90" s="30"/>
      <c r="I90" s="16">
        <v>136.5</v>
      </c>
      <c r="J90" s="28" t="s">
        <v>112</v>
      </c>
      <c r="K90" s="28">
        <v>310</v>
      </c>
    </row>
    <row r="91" spans="1:11" ht="150.75" customHeight="1">
      <c r="A91" s="21" t="s">
        <v>119</v>
      </c>
      <c r="B91" s="21" t="s">
        <v>21</v>
      </c>
      <c r="C91" s="21" t="s">
        <v>77</v>
      </c>
      <c r="D91" s="21" t="s">
        <v>17</v>
      </c>
      <c r="E91" s="17">
        <v>5</v>
      </c>
      <c r="F91" s="18">
        <f t="shared" si="2"/>
        <v>17.28</v>
      </c>
      <c r="G91" s="20">
        <v>86.4</v>
      </c>
      <c r="H91" s="30"/>
      <c r="I91" s="16"/>
      <c r="J91" s="28" t="s">
        <v>108</v>
      </c>
      <c r="K91" s="28">
        <v>310</v>
      </c>
    </row>
    <row r="92" spans="1:11" ht="27" customHeight="1">
      <c r="A92" s="21" t="s">
        <v>39</v>
      </c>
      <c r="B92" s="21" t="s">
        <v>47</v>
      </c>
      <c r="C92" s="26" t="s">
        <v>77</v>
      </c>
      <c r="D92" s="21" t="s">
        <v>17</v>
      </c>
      <c r="E92" s="17">
        <v>1</v>
      </c>
      <c r="F92" s="18">
        <v>500</v>
      </c>
      <c r="G92" s="20">
        <v>617.5</v>
      </c>
      <c r="H92" s="30"/>
      <c r="I92" s="16">
        <v>521.4</v>
      </c>
      <c r="J92" s="28" t="s">
        <v>112</v>
      </c>
      <c r="K92" s="28">
        <v>310</v>
      </c>
    </row>
    <row r="93" spans="1:11" ht="129.75" customHeight="1">
      <c r="A93" s="21" t="s">
        <v>119</v>
      </c>
      <c r="B93" s="21" t="s">
        <v>20</v>
      </c>
      <c r="C93" s="21" t="s">
        <v>95</v>
      </c>
      <c r="D93" s="21" t="s">
        <v>8</v>
      </c>
      <c r="E93" s="17">
        <v>22.5</v>
      </c>
      <c r="F93" s="18">
        <f aca="true" t="shared" si="3" ref="F93:F103">G93/E93</f>
        <v>0.4755555555555555</v>
      </c>
      <c r="G93" s="20">
        <v>10.7</v>
      </c>
      <c r="H93" s="30"/>
      <c r="I93" s="16"/>
      <c r="J93" s="28" t="s">
        <v>108</v>
      </c>
      <c r="K93" s="28">
        <v>226</v>
      </c>
    </row>
    <row r="94" spans="1:11" ht="27" customHeight="1">
      <c r="A94" s="21" t="s">
        <v>39</v>
      </c>
      <c r="B94" s="21" t="s">
        <v>47</v>
      </c>
      <c r="C94" s="21" t="s">
        <v>95</v>
      </c>
      <c r="D94" s="21" t="s">
        <v>17</v>
      </c>
      <c r="E94" s="17">
        <v>1</v>
      </c>
      <c r="F94" s="18">
        <f t="shared" si="3"/>
        <v>799.6</v>
      </c>
      <c r="G94" s="20">
        <v>799.6</v>
      </c>
      <c r="H94" s="30"/>
      <c r="I94" s="16"/>
      <c r="J94" s="28" t="s">
        <v>112</v>
      </c>
      <c r="K94" s="28">
        <v>310</v>
      </c>
    </row>
    <row r="95" spans="1:11" ht="27" customHeight="1">
      <c r="A95" s="21" t="s">
        <v>39</v>
      </c>
      <c r="B95" s="21" t="s">
        <v>47</v>
      </c>
      <c r="C95" s="26" t="s">
        <v>86</v>
      </c>
      <c r="D95" s="21" t="s">
        <v>17</v>
      </c>
      <c r="E95" s="17">
        <v>1</v>
      </c>
      <c r="F95" s="18">
        <f t="shared" si="3"/>
        <v>799.6</v>
      </c>
      <c r="G95" s="20">
        <v>799.6</v>
      </c>
      <c r="H95" s="30"/>
      <c r="I95" s="16">
        <v>512.4</v>
      </c>
      <c r="J95" s="28" t="s">
        <v>112</v>
      </c>
      <c r="K95" s="28">
        <v>310</v>
      </c>
    </row>
    <row r="96" spans="1:11" ht="27" customHeight="1">
      <c r="A96" s="21" t="s">
        <v>39</v>
      </c>
      <c r="B96" s="21" t="s">
        <v>47</v>
      </c>
      <c r="C96" s="26" t="s">
        <v>87</v>
      </c>
      <c r="D96" s="21" t="s">
        <v>17</v>
      </c>
      <c r="E96" s="17">
        <v>1</v>
      </c>
      <c r="F96" s="18">
        <f t="shared" si="3"/>
        <v>556.3</v>
      </c>
      <c r="G96" s="20">
        <v>556.3</v>
      </c>
      <c r="H96" s="30"/>
      <c r="I96" s="16">
        <v>145.7</v>
      </c>
      <c r="J96" s="28" t="s">
        <v>112</v>
      </c>
      <c r="K96" s="28">
        <v>310</v>
      </c>
    </row>
    <row r="97" spans="1:11" ht="27" customHeight="1">
      <c r="A97" s="21" t="s">
        <v>39</v>
      </c>
      <c r="B97" s="21" t="s">
        <v>133</v>
      </c>
      <c r="C97" s="26" t="s">
        <v>88</v>
      </c>
      <c r="D97" s="21" t="s">
        <v>134</v>
      </c>
      <c r="E97" s="17">
        <v>71</v>
      </c>
      <c r="F97" s="18">
        <f t="shared" si="3"/>
        <v>3.0676056338028173</v>
      </c>
      <c r="G97" s="20">
        <v>217.8</v>
      </c>
      <c r="H97" s="30"/>
      <c r="I97" s="16">
        <v>518.2</v>
      </c>
      <c r="J97" s="28" t="s">
        <v>112</v>
      </c>
      <c r="K97" s="28">
        <v>226</v>
      </c>
    </row>
    <row r="98" spans="1:11" ht="111.75" customHeight="1">
      <c r="A98" s="21" t="s">
        <v>119</v>
      </c>
      <c r="B98" s="26" t="s">
        <v>141</v>
      </c>
      <c r="C98" s="26" t="s">
        <v>11</v>
      </c>
      <c r="D98" s="26" t="s">
        <v>8</v>
      </c>
      <c r="E98" s="22">
        <v>53941</v>
      </c>
      <c r="F98" s="18">
        <f t="shared" si="3"/>
        <v>0.03235942974731651</v>
      </c>
      <c r="G98" s="20">
        <v>1745.5</v>
      </c>
      <c r="H98" s="30"/>
      <c r="I98" s="16"/>
      <c r="J98" s="28" t="s">
        <v>108</v>
      </c>
      <c r="K98" s="28">
        <v>226</v>
      </c>
    </row>
    <row r="99" spans="1:11" ht="111.75" customHeight="1">
      <c r="A99" s="21" t="s">
        <v>119</v>
      </c>
      <c r="B99" s="26" t="s">
        <v>142</v>
      </c>
      <c r="C99" s="26" t="s">
        <v>11</v>
      </c>
      <c r="D99" s="26" t="s">
        <v>17</v>
      </c>
      <c r="E99" s="22">
        <v>1366</v>
      </c>
      <c r="F99" s="18">
        <f t="shared" si="3"/>
        <v>1.5318448023426061</v>
      </c>
      <c r="G99" s="20">
        <v>2092.5</v>
      </c>
      <c r="H99" s="30"/>
      <c r="I99" s="16"/>
      <c r="J99" s="28" t="s">
        <v>108</v>
      </c>
      <c r="K99" s="28">
        <v>226</v>
      </c>
    </row>
    <row r="100" spans="1:11" ht="111.75" customHeight="1">
      <c r="A100" s="21" t="s">
        <v>119</v>
      </c>
      <c r="B100" s="26" t="s">
        <v>24</v>
      </c>
      <c r="C100" s="26" t="s">
        <v>11</v>
      </c>
      <c r="D100" s="26" t="s">
        <v>8</v>
      </c>
      <c r="E100" s="18">
        <v>265.95</v>
      </c>
      <c r="F100" s="18">
        <f t="shared" si="3"/>
        <v>0.6937394247038917</v>
      </c>
      <c r="G100" s="20">
        <v>184.5</v>
      </c>
      <c r="H100" s="30"/>
      <c r="I100" s="16"/>
      <c r="J100" s="28" t="s">
        <v>108</v>
      </c>
      <c r="K100" s="28">
        <v>226</v>
      </c>
    </row>
    <row r="101" spans="1:11" ht="48" customHeight="1">
      <c r="A101" s="21" t="s">
        <v>41</v>
      </c>
      <c r="B101" s="21" t="s">
        <v>29</v>
      </c>
      <c r="C101" s="21" t="s">
        <v>11</v>
      </c>
      <c r="D101" s="21" t="s">
        <v>30</v>
      </c>
      <c r="E101" s="19">
        <v>66</v>
      </c>
      <c r="F101" s="18">
        <f t="shared" si="3"/>
        <v>2.7818181818181817</v>
      </c>
      <c r="G101" s="20">
        <v>183.6</v>
      </c>
      <c r="H101" s="30"/>
      <c r="I101" s="16"/>
      <c r="J101" s="28" t="s">
        <v>107</v>
      </c>
      <c r="K101" s="28">
        <v>226</v>
      </c>
    </row>
    <row r="102" spans="1:11" ht="106.5" customHeight="1">
      <c r="A102" s="21" t="s">
        <v>119</v>
      </c>
      <c r="B102" s="26" t="s">
        <v>25</v>
      </c>
      <c r="C102" s="26" t="s">
        <v>11</v>
      </c>
      <c r="D102" s="21" t="s">
        <v>17</v>
      </c>
      <c r="E102" s="17">
        <v>64</v>
      </c>
      <c r="F102" s="18">
        <f t="shared" si="3"/>
        <v>1.034375</v>
      </c>
      <c r="G102" s="20">
        <v>66.2</v>
      </c>
      <c r="H102" s="30"/>
      <c r="I102" s="16"/>
      <c r="J102" s="28" t="s">
        <v>108</v>
      </c>
      <c r="K102" s="28">
        <v>226</v>
      </c>
    </row>
    <row r="103" spans="1:11" ht="59.25" customHeight="1">
      <c r="A103" s="21" t="s">
        <v>121</v>
      </c>
      <c r="B103" s="21" t="s">
        <v>45</v>
      </c>
      <c r="C103" s="26" t="s">
        <v>11</v>
      </c>
      <c r="D103" s="21" t="s">
        <v>17</v>
      </c>
      <c r="E103" s="17">
        <v>60</v>
      </c>
      <c r="F103" s="18">
        <f t="shared" si="3"/>
        <v>4.991666666666666</v>
      </c>
      <c r="G103" s="20">
        <v>299.5</v>
      </c>
      <c r="H103" s="30"/>
      <c r="I103" s="16"/>
      <c r="J103" s="28" t="s">
        <v>113</v>
      </c>
      <c r="K103" s="28">
        <v>226</v>
      </c>
    </row>
    <row r="104" spans="1:11" ht="63" customHeight="1">
      <c r="A104" s="21" t="s">
        <v>48</v>
      </c>
      <c r="B104" s="27" t="s">
        <v>49</v>
      </c>
      <c r="C104" s="26" t="s">
        <v>92</v>
      </c>
      <c r="D104" s="21" t="s">
        <v>17</v>
      </c>
      <c r="E104" s="17">
        <v>4</v>
      </c>
      <c r="F104" s="18">
        <v>125</v>
      </c>
      <c r="G104" s="20">
        <f>E104*F104</f>
        <v>500</v>
      </c>
      <c r="H104" s="30"/>
      <c r="I104" s="16"/>
      <c r="J104" s="28" t="s">
        <v>114</v>
      </c>
      <c r="K104" s="28">
        <v>310</v>
      </c>
    </row>
    <row r="105" spans="1:11" ht="45" customHeight="1">
      <c r="A105" s="21" t="s">
        <v>123</v>
      </c>
      <c r="B105" s="21" t="s">
        <v>19</v>
      </c>
      <c r="C105" s="21" t="s">
        <v>11</v>
      </c>
      <c r="D105" s="21" t="s">
        <v>17</v>
      </c>
      <c r="E105" s="19">
        <v>2</v>
      </c>
      <c r="F105" s="18">
        <v>15</v>
      </c>
      <c r="G105" s="20">
        <f>E105*F105</f>
        <v>30</v>
      </c>
      <c r="H105" s="30"/>
      <c r="I105" s="16"/>
      <c r="J105" s="28" t="s">
        <v>115</v>
      </c>
      <c r="K105" s="28">
        <v>340</v>
      </c>
    </row>
    <row r="106" spans="1:11" ht="52.5" customHeight="1">
      <c r="A106" s="21" t="s">
        <v>72</v>
      </c>
      <c r="B106" s="21" t="s">
        <v>34</v>
      </c>
      <c r="C106" s="21" t="s">
        <v>11</v>
      </c>
      <c r="D106" s="21" t="s">
        <v>17</v>
      </c>
      <c r="E106" s="19">
        <v>37</v>
      </c>
      <c r="F106" s="18">
        <f aca="true" t="shared" si="4" ref="F106:F118">G106/E106</f>
        <v>223.00270270270272</v>
      </c>
      <c r="G106" s="20">
        <f>8110+141.1</f>
        <v>8251.1</v>
      </c>
      <c r="H106" s="30"/>
      <c r="I106" s="16"/>
      <c r="J106" s="28" t="s">
        <v>106</v>
      </c>
      <c r="K106" s="28">
        <v>226</v>
      </c>
    </row>
    <row r="107" spans="1:11" ht="60" customHeight="1">
      <c r="A107" s="21" t="s">
        <v>72</v>
      </c>
      <c r="B107" s="21" t="s">
        <v>13</v>
      </c>
      <c r="C107" s="21" t="s">
        <v>11</v>
      </c>
      <c r="D107" s="21" t="s">
        <v>17</v>
      </c>
      <c r="E107" s="19">
        <v>25</v>
      </c>
      <c r="F107" s="18">
        <f t="shared" si="4"/>
        <v>4</v>
      </c>
      <c r="G107" s="20">
        <v>100</v>
      </c>
      <c r="H107" s="30"/>
      <c r="I107" s="16"/>
      <c r="J107" s="28" t="s">
        <v>106</v>
      </c>
      <c r="K107" s="28">
        <v>226</v>
      </c>
    </row>
    <row r="108" spans="1:11" ht="57.75" customHeight="1">
      <c r="A108" s="21" t="s">
        <v>72</v>
      </c>
      <c r="B108" s="21" t="s">
        <v>14</v>
      </c>
      <c r="C108" s="21" t="s">
        <v>11</v>
      </c>
      <c r="D108" s="21" t="s">
        <v>17</v>
      </c>
      <c r="E108" s="19">
        <v>34</v>
      </c>
      <c r="F108" s="18">
        <f t="shared" si="4"/>
        <v>5.882352941176471</v>
      </c>
      <c r="G108" s="20">
        <v>200</v>
      </c>
      <c r="H108" s="30"/>
      <c r="I108" s="16"/>
      <c r="J108" s="28" t="s">
        <v>106</v>
      </c>
      <c r="K108" s="28">
        <v>226</v>
      </c>
    </row>
    <row r="109" spans="1:11" ht="108">
      <c r="A109" s="21" t="s">
        <v>122</v>
      </c>
      <c r="B109" s="21" t="s">
        <v>104</v>
      </c>
      <c r="C109" s="26" t="s">
        <v>11</v>
      </c>
      <c r="D109" s="21" t="s">
        <v>8</v>
      </c>
      <c r="E109" s="19">
        <v>53941</v>
      </c>
      <c r="F109" s="23">
        <f t="shared" si="4"/>
        <v>0.003707754769099572</v>
      </c>
      <c r="G109" s="20">
        <v>200</v>
      </c>
      <c r="H109" s="30"/>
      <c r="I109" s="30"/>
      <c r="J109" s="28" t="s">
        <v>116</v>
      </c>
      <c r="K109" s="28">
        <v>226</v>
      </c>
    </row>
    <row r="110" spans="1:11" ht="170.25" customHeight="1">
      <c r="A110" s="34" t="s">
        <v>119</v>
      </c>
      <c r="B110" s="26" t="s">
        <v>21</v>
      </c>
      <c r="C110" s="26" t="s">
        <v>96</v>
      </c>
      <c r="D110" s="21" t="s">
        <v>17</v>
      </c>
      <c r="E110" s="17">
        <v>3</v>
      </c>
      <c r="F110" s="18">
        <f t="shared" si="4"/>
        <v>17.266666666666666</v>
      </c>
      <c r="G110" s="20">
        <v>51.8</v>
      </c>
      <c r="H110" s="2" t="s">
        <v>108</v>
      </c>
      <c r="I110" s="2">
        <v>310</v>
      </c>
      <c r="J110" s="28" t="s">
        <v>108</v>
      </c>
      <c r="K110" s="28">
        <v>310</v>
      </c>
    </row>
    <row r="111" spans="1:11" ht="132">
      <c r="A111" s="21" t="s">
        <v>119</v>
      </c>
      <c r="B111" s="26" t="s">
        <v>21</v>
      </c>
      <c r="C111" s="21" t="s">
        <v>97</v>
      </c>
      <c r="D111" s="21" t="s">
        <v>17</v>
      </c>
      <c r="E111" s="17">
        <v>1</v>
      </c>
      <c r="F111" s="18">
        <f t="shared" si="4"/>
        <v>17.3</v>
      </c>
      <c r="G111" s="20">
        <v>17.3</v>
      </c>
      <c r="J111" s="28" t="s">
        <v>108</v>
      </c>
      <c r="K111" s="28">
        <v>310</v>
      </c>
    </row>
    <row r="112" spans="1:11" ht="36">
      <c r="A112" s="21" t="s">
        <v>39</v>
      </c>
      <c r="B112" s="21" t="s">
        <v>127</v>
      </c>
      <c r="C112" s="26" t="s">
        <v>79</v>
      </c>
      <c r="D112" s="21" t="s">
        <v>8</v>
      </c>
      <c r="E112" s="17">
        <v>12.3</v>
      </c>
      <c r="F112" s="18">
        <f t="shared" si="4"/>
        <v>3.373983739837398</v>
      </c>
      <c r="G112" s="20">
        <f>37.4+4.1</f>
        <v>41.5</v>
      </c>
      <c r="J112" s="28" t="s">
        <v>112</v>
      </c>
      <c r="K112" s="28">
        <v>226</v>
      </c>
    </row>
    <row r="113" spans="1:11" ht="24">
      <c r="A113" s="21" t="s">
        <v>39</v>
      </c>
      <c r="B113" s="21" t="s">
        <v>128</v>
      </c>
      <c r="C113" s="21" t="s">
        <v>95</v>
      </c>
      <c r="D113" s="21" t="s">
        <v>7</v>
      </c>
      <c r="E113" s="17">
        <v>12</v>
      </c>
      <c r="F113" s="18">
        <f t="shared" si="4"/>
        <v>1.2249999999999999</v>
      </c>
      <c r="G113" s="20">
        <v>14.7</v>
      </c>
      <c r="J113" s="28" t="s">
        <v>112</v>
      </c>
      <c r="K113" s="28">
        <v>226</v>
      </c>
    </row>
    <row r="114" spans="1:11" ht="24">
      <c r="A114" s="21" t="s">
        <v>39</v>
      </c>
      <c r="B114" s="21" t="s">
        <v>133</v>
      </c>
      <c r="C114" s="26" t="s">
        <v>87</v>
      </c>
      <c r="D114" s="21" t="s">
        <v>134</v>
      </c>
      <c r="E114" s="17">
        <v>7.65</v>
      </c>
      <c r="F114" s="37">
        <f t="shared" si="4"/>
        <v>1.607843137254902</v>
      </c>
      <c r="G114" s="40">
        <v>12.3</v>
      </c>
      <c r="J114" s="28" t="s">
        <v>112</v>
      </c>
      <c r="K114" s="28">
        <v>226</v>
      </c>
    </row>
    <row r="115" spans="1:11" ht="24">
      <c r="A115" s="21" t="s">
        <v>39</v>
      </c>
      <c r="B115" s="21" t="s">
        <v>133</v>
      </c>
      <c r="C115" s="26" t="s">
        <v>86</v>
      </c>
      <c r="D115" s="21" t="s">
        <v>134</v>
      </c>
      <c r="E115" s="17">
        <v>31.5</v>
      </c>
      <c r="F115" s="37">
        <f t="shared" si="4"/>
        <v>1.6031746031746033</v>
      </c>
      <c r="G115" s="40">
        <v>50.5</v>
      </c>
      <c r="J115" s="28" t="s">
        <v>112</v>
      </c>
      <c r="K115" s="28">
        <v>226</v>
      </c>
    </row>
    <row r="116" spans="1:11" ht="36">
      <c r="A116" s="38" t="s">
        <v>39</v>
      </c>
      <c r="B116" s="21" t="s">
        <v>127</v>
      </c>
      <c r="C116" s="26" t="s">
        <v>77</v>
      </c>
      <c r="D116" s="21" t="s">
        <v>8</v>
      </c>
      <c r="E116" s="39">
        <v>31</v>
      </c>
      <c r="F116" s="37">
        <f t="shared" si="4"/>
        <v>2.9741935483870967</v>
      </c>
      <c r="G116" s="41">
        <f>23.3+68.9</f>
        <v>92.2</v>
      </c>
      <c r="J116" s="28" t="s">
        <v>112</v>
      </c>
      <c r="K116" s="28">
        <v>226</v>
      </c>
    </row>
    <row r="117" spans="1:11" ht="36">
      <c r="A117" s="21" t="s">
        <v>41</v>
      </c>
      <c r="B117" s="34" t="s">
        <v>138</v>
      </c>
      <c r="C117" s="21" t="s">
        <v>83</v>
      </c>
      <c r="D117" s="36" t="s">
        <v>30</v>
      </c>
      <c r="E117" s="17">
        <v>1.5</v>
      </c>
      <c r="F117" s="18">
        <f t="shared" si="4"/>
        <v>3.0666666666666664</v>
      </c>
      <c r="G117" s="20">
        <v>4.6</v>
      </c>
      <c r="J117" s="28" t="s">
        <v>107</v>
      </c>
      <c r="K117" s="28">
        <v>226</v>
      </c>
    </row>
    <row r="118" spans="1:11" ht="132">
      <c r="A118" s="21" t="s">
        <v>119</v>
      </c>
      <c r="B118" s="34" t="s">
        <v>143</v>
      </c>
      <c r="C118" s="26" t="s">
        <v>11</v>
      </c>
      <c r="D118" s="21" t="s">
        <v>17</v>
      </c>
      <c r="E118" s="19">
        <v>1300</v>
      </c>
      <c r="F118" s="18">
        <f t="shared" si="4"/>
        <v>1.0845384615384617</v>
      </c>
      <c r="G118" s="20">
        <v>1409.9</v>
      </c>
      <c r="J118" s="28" t="s">
        <v>108</v>
      </c>
      <c r="K118" s="28">
        <v>226</v>
      </c>
    </row>
    <row r="119" spans="1:11" ht="36">
      <c r="A119" s="21" t="s">
        <v>41</v>
      </c>
      <c r="B119" s="21" t="s">
        <v>26</v>
      </c>
      <c r="C119" s="21" t="s">
        <v>144</v>
      </c>
      <c r="D119" s="21" t="s">
        <v>8</v>
      </c>
      <c r="E119" s="17">
        <v>31.5</v>
      </c>
      <c r="F119" s="18">
        <f aca="true" t="shared" si="5" ref="F119:F148">G119/E119</f>
        <v>6.568253968253968</v>
      </c>
      <c r="G119" s="20">
        <v>206.9</v>
      </c>
      <c r="J119" s="28" t="s">
        <v>107</v>
      </c>
      <c r="K119" s="28">
        <v>226</v>
      </c>
    </row>
    <row r="120" spans="1:11" ht="132">
      <c r="A120" s="21" t="s">
        <v>119</v>
      </c>
      <c r="B120" s="21" t="s">
        <v>20</v>
      </c>
      <c r="C120" s="21" t="s">
        <v>144</v>
      </c>
      <c r="D120" s="21" t="s">
        <v>8</v>
      </c>
      <c r="E120" s="17">
        <v>247.7</v>
      </c>
      <c r="F120" s="18">
        <f t="shared" si="5"/>
        <v>1.1170771094065401</v>
      </c>
      <c r="G120" s="20">
        <v>276.7</v>
      </c>
      <c r="J120" s="28" t="s">
        <v>108</v>
      </c>
      <c r="K120" s="28">
        <v>226</v>
      </c>
    </row>
    <row r="121" spans="1:11" ht="132">
      <c r="A121" s="21" t="s">
        <v>119</v>
      </c>
      <c r="B121" s="21" t="s">
        <v>145</v>
      </c>
      <c r="C121" s="21" t="s">
        <v>144</v>
      </c>
      <c r="D121" s="21" t="s">
        <v>8</v>
      </c>
      <c r="E121" s="17">
        <v>4.2</v>
      </c>
      <c r="F121" s="18">
        <f t="shared" si="5"/>
        <v>1.3333333333333333</v>
      </c>
      <c r="G121" s="20">
        <v>5.6</v>
      </c>
      <c r="J121" s="28" t="s">
        <v>108</v>
      </c>
      <c r="K121" s="28">
        <v>226</v>
      </c>
    </row>
    <row r="122" spans="1:11" ht="132">
      <c r="A122" s="21" t="s">
        <v>119</v>
      </c>
      <c r="B122" s="21" t="s">
        <v>22</v>
      </c>
      <c r="C122" s="21" t="s">
        <v>144</v>
      </c>
      <c r="D122" s="21" t="s">
        <v>17</v>
      </c>
      <c r="E122" s="17">
        <v>71</v>
      </c>
      <c r="F122" s="18">
        <f t="shared" si="5"/>
        <v>1.1929577464788732</v>
      </c>
      <c r="G122" s="20">
        <v>84.7</v>
      </c>
      <c r="J122" s="28" t="s">
        <v>108</v>
      </c>
      <c r="K122" s="28">
        <v>310</v>
      </c>
    </row>
    <row r="123" spans="1:11" ht="24">
      <c r="A123" s="21" t="s">
        <v>37</v>
      </c>
      <c r="B123" s="21" t="s">
        <v>146</v>
      </c>
      <c r="C123" s="21" t="s">
        <v>144</v>
      </c>
      <c r="D123" s="21" t="s">
        <v>8</v>
      </c>
      <c r="E123" s="17">
        <v>31.4</v>
      </c>
      <c r="F123" s="18">
        <f t="shared" si="5"/>
        <v>1.9203821656050954</v>
      </c>
      <c r="G123" s="20">
        <v>60.3</v>
      </c>
      <c r="J123" s="28" t="s">
        <v>109</v>
      </c>
      <c r="K123" s="28">
        <v>225</v>
      </c>
    </row>
    <row r="124" spans="1:11" ht="60">
      <c r="A124" s="21" t="s">
        <v>120</v>
      </c>
      <c r="B124" s="21" t="s">
        <v>147</v>
      </c>
      <c r="C124" s="21" t="s">
        <v>144</v>
      </c>
      <c r="D124" s="21" t="s">
        <v>17</v>
      </c>
      <c r="E124" s="17">
        <v>2</v>
      </c>
      <c r="F124" s="18">
        <f t="shared" si="5"/>
        <v>0.6</v>
      </c>
      <c r="G124" s="20">
        <v>1.2</v>
      </c>
      <c r="J124" s="28" t="s">
        <v>111</v>
      </c>
      <c r="K124" s="28">
        <v>226</v>
      </c>
    </row>
    <row r="125" spans="1:11" ht="60">
      <c r="A125" s="21" t="s">
        <v>120</v>
      </c>
      <c r="B125" s="21" t="s">
        <v>18</v>
      </c>
      <c r="C125" s="21" t="s">
        <v>144</v>
      </c>
      <c r="D125" s="21" t="s">
        <v>17</v>
      </c>
      <c r="E125" s="17">
        <v>3</v>
      </c>
      <c r="F125" s="18">
        <f t="shared" si="5"/>
        <v>16</v>
      </c>
      <c r="G125" s="20">
        <v>48</v>
      </c>
      <c r="J125" s="28" t="s">
        <v>111</v>
      </c>
      <c r="K125" s="28">
        <v>310</v>
      </c>
    </row>
    <row r="126" spans="1:11" ht="24">
      <c r="A126" s="21" t="s">
        <v>37</v>
      </c>
      <c r="B126" s="21" t="s">
        <v>93</v>
      </c>
      <c r="C126" s="21" t="s">
        <v>144</v>
      </c>
      <c r="D126" s="21" t="s">
        <v>7</v>
      </c>
      <c r="E126" s="17">
        <v>15.2</v>
      </c>
      <c r="F126" s="18">
        <f t="shared" si="5"/>
        <v>0.2631578947368421</v>
      </c>
      <c r="G126" s="20">
        <v>4</v>
      </c>
      <c r="J126" s="28" t="s">
        <v>109</v>
      </c>
      <c r="K126" s="28">
        <v>225</v>
      </c>
    </row>
    <row r="127" spans="1:11" ht="36">
      <c r="A127" s="21" t="s">
        <v>41</v>
      </c>
      <c r="B127" s="21" t="s">
        <v>27</v>
      </c>
      <c r="C127" s="21" t="s">
        <v>148</v>
      </c>
      <c r="D127" s="21" t="s">
        <v>17</v>
      </c>
      <c r="E127" s="17">
        <v>2</v>
      </c>
      <c r="F127" s="18">
        <f t="shared" si="5"/>
        <v>8.9</v>
      </c>
      <c r="G127" s="20">
        <v>17.8</v>
      </c>
      <c r="J127" s="28" t="s">
        <v>107</v>
      </c>
      <c r="K127" s="28">
        <v>225</v>
      </c>
    </row>
    <row r="128" spans="1:11" ht="60">
      <c r="A128" s="21" t="s">
        <v>120</v>
      </c>
      <c r="B128" s="21" t="s">
        <v>137</v>
      </c>
      <c r="C128" s="21" t="s">
        <v>148</v>
      </c>
      <c r="D128" s="21" t="s">
        <v>17</v>
      </c>
      <c r="E128" s="17">
        <v>1</v>
      </c>
      <c r="F128" s="18">
        <f t="shared" si="5"/>
        <v>2.9</v>
      </c>
      <c r="G128" s="20">
        <v>2.9</v>
      </c>
      <c r="J128" s="28" t="s">
        <v>111</v>
      </c>
      <c r="K128" s="28">
        <v>310</v>
      </c>
    </row>
    <row r="129" spans="1:11" ht="24">
      <c r="A129" s="21" t="s">
        <v>42</v>
      </c>
      <c r="B129" s="21" t="s">
        <v>73</v>
      </c>
      <c r="C129" s="21" t="s">
        <v>149</v>
      </c>
      <c r="D129" s="21" t="s">
        <v>17</v>
      </c>
      <c r="E129" s="17">
        <v>1</v>
      </c>
      <c r="F129" s="18">
        <f t="shared" si="5"/>
        <v>55.9</v>
      </c>
      <c r="G129" s="20">
        <v>55.9</v>
      </c>
      <c r="J129" s="28" t="s">
        <v>110</v>
      </c>
      <c r="K129" s="28">
        <v>310</v>
      </c>
    </row>
    <row r="130" spans="1:11" ht="36">
      <c r="A130" s="21" t="s">
        <v>41</v>
      </c>
      <c r="B130" s="21" t="s">
        <v>129</v>
      </c>
      <c r="C130" s="21" t="s">
        <v>150</v>
      </c>
      <c r="D130" s="21" t="s">
        <v>8</v>
      </c>
      <c r="E130" s="17">
        <v>108</v>
      </c>
      <c r="F130" s="18">
        <f t="shared" si="5"/>
        <v>1.812037037037037</v>
      </c>
      <c r="G130" s="20">
        <v>195.7</v>
      </c>
      <c r="J130" s="28" t="s">
        <v>107</v>
      </c>
      <c r="K130" s="28">
        <v>226</v>
      </c>
    </row>
    <row r="131" spans="1:11" ht="36">
      <c r="A131" s="21" t="s">
        <v>41</v>
      </c>
      <c r="B131" s="21" t="s">
        <v>158</v>
      </c>
      <c r="C131" s="21" t="s">
        <v>150</v>
      </c>
      <c r="D131" s="21" t="s">
        <v>8</v>
      </c>
      <c r="E131" s="17">
        <v>80.6</v>
      </c>
      <c r="F131" s="18">
        <f t="shared" si="5"/>
        <v>1.6774193548387097</v>
      </c>
      <c r="G131" s="20">
        <v>135.2</v>
      </c>
      <c r="J131" s="28" t="s">
        <v>110</v>
      </c>
      <c r="K131" s="28">
        <v>226</v>
      </c>
    </row>
    <row r="132" spans="1:11" ht="36">
      <c r="A132" s="21" t="s">
        <v>41</v>
      </c>
      <c r="B132" s="21" t="s">
        <v>163</v>
      </c>
      <c r="C132" s="21" t="s">
        <v>150</v>
      </c>
      <c r="D132" s="21" t="s">
        <v>8</v>
      </c>
      <c r="E132" s="17">
        <f>39.7+62.3+44.7</f>
        <v>146.7</v>
      </c>
      <c r="F132" s="18">
        <f t="shared" si="5"/>
        <v>5.920245398773006</v>
      </c>
      <c r="G132" s="20">
        <v>868.5</v>
      </c>
      <c r="J132" s="28" t="s">
        <v>107</v>
      </c>
      <c r="K132" s="28">
        <v>226</v>
      </c>
    </row>
    <row r="133" spans="1:11" ht="132">
      <c r="A133" s="21" t="s">
        <v>119</v>
      </c>
      <c r="B133" s="21" t="s">
        <v>20</v>
      </c>
      <c r="C133" s="21" t="s">
        <v>150</v>
      </c>
      <c r="D133" s="21" t="s">
        <v>8</v>
      </c>
      <c r="E133" s="17">
        <v>557.1</v>
      </c>
      <c r="F133" s="18">
        <f t="shared" si="5"/>
        <v>0.6575121163166397</v>
      </c>
      <c r="G133" s="20">
        <v>366.3</v>
      </c>
      <c r="J133" s="28" t="s">
        <v>108</v>
      </c>
      <c r="K133" s="28">
        <v>226</v>
      </c>
    </row>
    <row r="134" spans="1:11" ht="24">
      <c r="A134" s="21" t="s">
        <v>37</v>
      </c>
      <c r="B134" s="21" t="s">
        <v>103</v>
      </c>
      <c r="C134" s="21" t="s">
        <v>150</v>
      </c>
      <c r="D134" s="21" t="s">
        <v>7</v>
      </c>
      <c r="E134" s="17">
        <v>144.5</v>
      </c>
      <c r="F134" s="18">
        <f t="shared" si="5"/>
        <v>0.24359861591695503</v>
      </c>
      <c r="G134" s="20">
        <v>35.2</v>
      </c>
      <c r="J134" s="28" t="s">
        <v>109</v>
      </c>
      <c r="K134" s="28">
        <v>226</v>
      </c>
    </row>
    <row r="135" spans="1:11" ht="24">
      <c r="A135" s="21" t="s">
        <v>37</v>
      </c>
      <c r="B135" s="21" t="s">
        <v>16</v>
      </c>
      <c r="C135" s="21" t="s">
        <v>150</v>
      </c>
      <c r="D135" s="21" t="s">
        <v>7</v>
      </c>
      <c r="E135" s="17">
        <v>146</v>
      </c>
      <c r="F135" s="18">
        <f t="shared" si="5"/>
        <v>2.871917808219178</v>
      </c>
      <c r="G135" s="20">
        <v>419.3</v>
      </c>
      <c r="J135" s="28" t="s">
        <v>109</v>
      </c>
      <c r="K135" s="28">
        <v>310</v>
      </c>
    </row>
    <row r="136" spans="1:11" ht="36">
      <c r="A136" s="21" t="s">
        <v>41</v>
      </c>
      <c r="B136" s="21" t="s">
        <v>27</v>
      </c>
      <c r="C136" s="21" t="s">
        <v>150</v>
      </c>
      <c r="D136" s="21" t="s">
        <v>17</v>
      </c>
      <c r="E136" s="17">
        <v>2</v>
      </c>
      <c r="F136" s="18">
        <f t="shared" si="5"/>
        <v>8.55</v>
      </c>
      <c r="G136" s="20">
        <v>17.1</v>
      </c>
      <c r="J136" s="28" t="s">
        <v>107</v>
      </c>
      <c r="K136" s="28">
        <v>226</v>
      </c>
    </row>
    <row r="137" spans="1:11" ht="36">
      <c r="A137" s="21" t="s">
        <v>41</v>
      </c>
      <c r="B137" s="21" t="s">
        <v>137</v>
      </c>
      <c r="C137" s="21" t="s">
        <v>150</v>
      </c>
      <c r="D137" s="21" t="s">
        <v>17</v>
      </c>
      <c r="E137" s="17">
        <v>5</v>
      </c>
      <c r="F137" s="18">
        <f t="shared" si="5"/>
        <v>1.5</v>
      </c>
      <c r="G137" s="20">
        <v>7.5</v>
      </c>
      <c r="J137" s="28" t="s">
        <v>111</v>
      </c>
      <c r="K137" s="28">
        <v>226</v>
      </c>
    </row>
    <row r="138" spans="1:11" ht="36">
      <c r="A138" s="21" t="s">
        <v>41</v>
      </c>
      <c r="B138" s="21" t="s">
        <v>28</v>
      </c>
      <c r="C138" s="21" t="s">
        <v>150</v>
      </c>
      <c r="D138" s="21" t="s">
        <v>17</v>
      </c>
      <c r="E138" s="17">
        <v>2</v>
      </c>
      <c r="F138" s="18">
        <f t="shared" si="5"/>
        <v>82</v>
      </c>
      <c r="G138" s="20">
        <v>164</v>
      </c>
      <c r="J138" s="28" t="s">
        <v>107</v>
      </c>
      <c r="K138" s="28">
        <v>310</v>
      </c>
    </row>
    <row r="139" spans="1:11" ht="24">
      <c r="A139" s="21" t="s">
        <v>42</v>
      </c>
      <c r="B139" s="21" t="s">
        <v>73</v>
      </c>
      <c r="C139" s="21" t="s">
        <v>150</v>
      </c>
      <c r="D139" s="21" t="s">
        <v>17</v>
      </c>
      <c r="E139" s="17">
        <v>3</v>
      </c>
      <c r="F139" s="18">
        <f t="shared" si="5"/>
        <v>88.63333333333333</v>
      </c>
      <c r="G139" s="20">
        <v>265.9</v>
      </c>
      <c r="J139" s="28" t="s">
        <v>110</v>
      </c>
      <c r="K139" s="28">
        <v>310</v>
      </c>
    </row>
    <row r="140" spans="1:11" ht="60">
      <c r="A140" s="21" t="s">
        <v>120</v>
      </c>
      <c r="B140" s="21" t="s">
        <v>135</v>
      </c>
      <c r="C140" s="21" t="s">
        <v>150</v>
      </c>
      <c r="D140" s="21" t="s">
        <v>17</v>
      </c>
      <c r="E140" s="17">
        <v>4</v>
      </c>
      <c r="F140" s="18">
        <f t="shared" si="5"/>
        <v>13.625</v>
      </c>
      <c r="G140" s="20">
        <v>54.5</v>
      </c>
      <c r="J140" s="28" t="s">
        <v>111</v>
      </c>
      <c r="K140" s="28">
        <v>310</v>
      </c>
    </row>
    <row r="141" spans="1:11" ht="60">
      <c r="A141" s="21" t="s">
        <v>120</v>
      </c>
      <c r="B141" s="21" t="s">
        <v>46</v>
      </c>
      <c r="C141" s="21" t="s">
        <v>150</v>
      </c>
      <c r="D141" s="21" t="s">
        <v>17</v>
      </c>
      <c r="E141" s="17">
        <v>2</v>
      </c>
      <c r="F141" s="18">
        <f t="shared" si="5"/>
        <v>24.45</v>
      </c>
      <c r="G141" s="20">
        <v>48.9</v>
      </c>
      <c r="J141" s="28" t="s">
        <v>111</v>
      </c>
      <c r="K141" s="28">
        <v>310</v>
      </c>
    </row>
    <row r="142" spans="1:11" ht="36">
      <c r="A142" s="21" t="s">
        <v>72</v>
      </c>
      <c r="B142" s="21" t="s">
        <v>9</v>
      </c>
      <c r="C142" s="21" t="s">
        <v>151</v>
      </c>
      <c r="D142" s="25" t="s">
        <v>8</v>
      </c>
      <c r="E142" s="17">
        <v>1176</v>
      </c>
      <c r="F142" s="18">
        <f t="shared" si="5"/>
        <v>3.845833333333333</v>
      </c>
      <c r="G142" s="20">
        <v>4522.7</v>
      </c>
      <c r="J142" s="28" t="s">
        <v>106</v>
      </c>
      <c r="K142" s="28">
        <v>226</v>
      </c>
    </row>
    <row r="143" spans="1:11" ht="132">
      <c r="A143" s="21" t="s">
        <v>119</v>
      </c>
      <c r="B143" s="21" t="s">
        <v>20</v>
      </c>
      <c r="C143" s="21" t="s">
        <v>151</v>
      </c>
      <c r="D143" s="21" t="s">
        <v>8</v>
      </c>
      <c r="E143" s="17">
        <v>26.2</v>
      </c>
      <c r="F143" s="18">
        <f t="shared" si="5"/>
        <v>0.4770992366412214</v>
      </c>
      <c r="G143" s="20">
        <v>12.5</v>
      </c>
      <c r="J143" s="28" t="s">
        <v>108</v>
      </c>
      <c r="K143" s="28">
        <v>226</v>
      </c>
    </row>
    <row r="144" spans="1:11" ht="24">
      <c r="A144" s="21" t="s">
        <v>37</v>
      </c>
      <c r="B144" s="21" t="s">
        <v>93</v>
      </c>
      <c r="C144" s="21" t="s">
        <v>151</v>
      </c>
      <c r="D144" s="21" t="s">
        <v>7</v>
      </c>
      <c r="E144" s="17">
        <v>26.8</v>
      </c>
      <c r="F144" s="18">
        <f t="shared" si="5"/>
        <v>0.26119402985074625</v>
      </c>
      <c r="G144" s="20">
        <v>7</v>
      </c>
      <c r="J144" s="28" t="s">
        <v>109</v>
      </c>
      <c r="K144" s="28">
        <v>225</v>
      </c>
    </row>
    <row r="145" spans="1:11" ht="36">
      <c r="A145" s="21" t="s">
        <v>72</v>
      </c>
      <c r="B145" s="21" t="s">
        <v>9</v>
      </c>
      <c r="C145" s="21" t="s">
        <v>152</v>
      </c>
      <c r="D145" s="25" t="s">
        <v>8</v>
      </c>
      <c r="E145" s="17">
        <v>2057.8</v>
      </c>
      <c r="F145" s="18">
        <f t="shared" si="5"/>
        <v>3.900865001457867</v>
      </c>
      <c r="G145" s="20">
        <v>8027.2</v>
      </c>
      <c r="J145" s="28" t="s">
        <v>106</v>
      </c>
      <c r="K145" s="28">
        <v>226</v>
      </c>
    </row>
    <row r="146" spans="1:11" ht="132">
      <c r="A146" s="21" t="s">
        <v>119</v>
      </c>
      <c r="B146" s="21" t="s">
        <v>20</v>
      </c>
      <c r="C146" s="21" t="s">
        <v>152</v>
      </c>
      <c r="D146" s="21" t="s">
        <v>8</v>
      </c>
      <c r="E146" s="17">
        <v>120.4</v>
      </c>
      <c r="F146" s="18">
        <f t="shared" si="5"/>
        <v>0.4750830564784053</v>
      </c>
      <c r="G146" s="20">
        <v>57.2</v>
      </c>
      <c r="J146" s="28" t="s">
        <v>108</v>
      </c>
      <c r="K146" s="28">
        <v>226</v>
      </c>
    </row>
    <row r="147" spans="1:11" ht="24">
      <c r="A147" s="21" t="s">
        <v>39</v>
      </c>
      <c r="B147" s="21" t="s">
        <v>47</v>
      </c>
      <c r="C147" s="21" t="s">
        <v>152</v>
      </c>
      <c r="D147" s="21" t="s">
        <v>17</v>
      </c>
      <c r="E147" s="17">
        <v>1</v>
      </c>
      <c r="F147" s="18">
        <f t="shared" si="5"/>
        <v>564.6</v>
      </c>
      <c r="G147" s="20">
        <v>564.6</v>
      </c>
      <c r="J147" s="28" t="s">
        <v>112</v>
      </c>
      <c r="K147" s="28">
        <v>310</v>
      </c>
    </row>
    <row r="148" spans="1:11" ht="36">
      <c r="A148" s="38" t="s">
        <v>39</v>
      </c>
      <c r="B148" s="21" t="s">
        <v>127</v>
      </c>
      <c r="C148" s="21" t="s">
        <v>152</v>
      </c>
      <c r="D148" s="21" t="s">
        <v>8</v>
      </c>
      <c r="E148" s="17">
        <v>22.7</v>
      </c>
      <c r="F148" s="18">
        <f t="shared" si="5"/>
        <v>3.7665198237885464</v>
      </c>
      <c r="G148" s="20">
        <f>77.8+7.7</f>
        <v>85.5</v>
      </c>
      <c r="J148" s="28" t="s">
        <v>112</v>
      </c>
      <c r="K148" s="28">
        <v>226</v>
      </c>
    </row>
    <row r="149" spans="1:11" ht="36">
      <c r="A149" s="21" t="s">
        <v>72</v>
      </c>
      <c r="B149" s="21" t="s">
        <v>9</v>
      </c>
      <c r="C149" s="21" t="s">
        <v>153</v>
      </c>
      <c r="D149" s="25" t="s">
        <v>8</v>
      </c>
      <c r="E149" s="17">
        <v>662.6</v>
      </c>
      <c r="F149" s="18">
        <f aca="true" t="shared" si="6" ref="F149:F188">G149/E149</f>
        <v>6.3942046483549655</v>
      </c>
      <c r="G149" s="20">
        <v>4236.8</v>
      </c>
      <c r="J149" s="28" t="s">
        <v>106</v>
      </c>
      <c r="K149" s="28">
        <v>226</v>
      </c>
    </row>
    <row r="150" spans="1:11" ht="132">
      <c r="A150" s="21" t="s">
        <v>119</v>
      </c>
      <c r="B150" s="21" t="s">
        <v>20</v>
      </c>
      <c r="C150" s="21" t="s">
        <v>153</v>
      </c>
      <c r="D150" s="21" t="s">
        <v>8</v>
      </c>
      <c r="E150" s="17">
        <v>170</v>
      </c>
      <c r="F150" s="18">
        <f t="shared" si="6"/>
        <v>0.4747058823529412</v>
      </c>
      <c r="G150" s="20">
        <v>80.7</v>
      </c>
      <c r="J150" s="28" t="s">
        <v>108</v>
      </c>
      <c r="K150" s="28">
        <v>226</v>
      </c>
    </row>
    <row r="151" spans="1:11" ht="24">
      <c r="A151" s="21" t="s">
        <v>37</v>
      </c>
      <c r="B151" s="21" t="s">
        <v>103</v>
      </c>
      <c r="C151" s="21" t="s">
        <v>153</v>
      </c>
      <c r="D151" s="21" t="s">
        <v>7</v>
      </c>
      <c r="E151" s="17">
        <v>153.5</v>
      </c>
      <c r="F151" s="18">
        <f t="shared" si="6"/>
        <v>0.24364820846905536</v>
      </c>
      <c r="G151" s="20">
        <v>37.4</v>
      </c>
      <c r="J151" s="28" t="s">
        <v>109</v>
      </c>
      <c r="K151" s="28">
        <v>226</v>
      </c>
    </row>
    <row r="152" spans="1:11" ht="24">
      <c r="A152" s="21" t="s">
        <v>37</v>
      </c>
      <c r="B152" s="21" t="s">
        <v>16</v>
      </c>
      <c r="C152" s="21" t="s">
        <v>153</v>
      </c>
      <c r="D152" s="21" t="s">
        <v>7</v>
      </c>
      <c r="E152" s="17">
        <v>127</v>
      </c>
      <c r="F152" s="18">
        <f t="shared" si="6"/>
        <v>2.8716535433070867</v>
      </c>
      <c r="G152" s="20">
        <v>364.7</v>
      </c>
      <c r="J152" s="28" t="s">
        <v>109</v>
      </c>
      <c r="K152" s="28">
        <v>310</v>
      </c>
    </row>
    <row r="153" spans="1:11" ht="36">
      <c r="A153" s="21" t="s">
        <v>41</v>
      </c>
      <c r="B153" s="21" t="s">
        <v>129</v>
      </c>
      <c r="C153" s="21" t="s">
        <v>154</v>
      </c>
      <c r="D153" s="21" t="s">
        <v>8</v>
      </c>
      <c r="E153" s="17">
        <v>283.7</v>
      </c>
      <c r="F153" s="18">
        <f t="shared" si="6"/>
        <v>1.7067324638702854</v>
      </c>
      <c r="G153" s="20">
        <v>484.2</v>
      </c>
      <c r="J153" s="28" t="s">
        <v>107</v>
      </c>
      <c r="K153" s="28">
        <v>226</v>
      </c>
    </row>
    <row r="154" spans="1:11" ht="132">
      <c r="A154" s="21" t="s">
        <v>119</v>
      </c>
      <c r="B154" s="21" t="s">
        <v>20</v>
      </c>
      <c r="C154" s="21" t="s">
        <v>154</v>
      </c>
      <c r="D154" s="21" t="s">
        <v>8</v>
      </c>
      <c r="E154" s="17">
        <v>445.9</v>
      </c>
      <c r="F154" s="18">
        <f t="shared" si="6"/>
        <v>0.6037228078044404</v>
      </c>
      <c r="G154" s="20">
        <v>269.2</v>
      </c>
      <c r="J154" s="28" t="s">
        <v>108</v>
      </c>
      <c r="K154" s="28">
        <v>226</v>
      </c>
    </row>
    <row r="155" spans="1:11" ht="36">
      <c r="A155" s="21" t="s">
        <v>41</v>
      </c>
      <c r="B155" s="21" t="s">
        <v>27</v>
      </c>
      <c r="C155" s="21" t="s">
        <v>154</v>
      </c>
      <c r="D155" s="21" t="s">
        <v>17</v>
      </c>
      <c r="E155" s="17">
        <v>2</v>
      </c>
      <c r="F155" s="18">
        <f t="shared" si="6"/>
        <v>1.3</v>
      </c>
      <c r="G155" s="20">
        <v>2.6</v>
      </c>
      <c r="J155" s="28" t="s">
        <v>107</v>
      </c>
      <c r="K155" s="28">
        <v>310</v>
      </c>
    </row>
    <row r="156" spans="1:11" ht="36">
      <c r="A156" s="21" t="s">
        <v>41</v>
      </c>
      <c r="B156" s="21" t="s">
        <v>137</v>
      </c>
      <c r="C156" s="21" t="s">
        <v>154</v>
      </c>
      <c r="D156" s="21" t="s">
        <v>17</v>
      </c>
      <c r="E156" s="17">
        <v>3</v>
      </c>
      <c r="F156" s="18">
        <f t="shared" si="6"/>
        <v>0.6333333333333333</v>
      </c>
      <c r="G156" s="20">
        <v>1.9</v>
      </c>
      <c r="J156" s="28" t="s">
        <v>111</v>
      </c>
      <c r="K156" s="28">
        <v>226</v>
      </c>
    </row>
    <row r="157" spans="1:11" ht="36">
      <c r="A157" s="21" t="s">
        <v>41</v>
      </c>
      <c r="B157" s="21" t="s">
        <v>28</v>
      </c>
      <c r="C157" s="21" t="s">
        <v>154</v>
      </c>
      <c r="D157" s="21" t="s">
        <v>17</v>
      </c>
      <c r="E157" s="17">
        <v>3</v>
      </c>
      <c r="F157" s="18">
        <f t="shared" si="6"/>
        <v>139.83333333333334</v>
      </c>
      <c r="G157" s="20">
        <v>419.5</v>
      </c>
      <c r="J157" s="28" t="s">
        <v>107</v>
      </c>
      <c r="K157" s="28">
        <v>226</v>
      </c>
    </row>
    <row r="158" spans="1:11" ht="60">
      <c r="A158" s="21" t="s">
        <v>120</v>
      </c>
      <c r="B158" s="21" t="s">
        <v>135</v>
      </c>
      <c r="C158" s="21" t="s">
        <v>154</v>
      </c>
      <c r="D158" s="21" t="s">
        <v>17</v>
      </c>
      <c r="E158" s="17">
        <v>8</v>
      </c>
      <c r="F158" s="18">
        <f t="shared" si="6"/>
        <v>13.625</v>
      </c>
      <c r="G158" s="20">
        <v>109</v>
      </c>
      <c r="J158" s="28" t="s">
        <v>111</v>
      </c>
      <c r="K158" s="28">
        <v>310</v>
      </c>
    </row>
    <row r="159" spans="1:11" ht="60">
      <c r="A159" s="21" t="s">
        <v>120</v>
      </c>
      <c r="B159" s="21" t="s">
        <v>46</v>
      </c>
      <c r="C159" s="21" t="s">
        <v>154</v>
      </c>
      <c r="D159" s="21" t="s">
        <v>17</v>
      </c>
      <c r="E159" s="17">
        <v>1</v>
      </c>
      <c r="F159" s="18">
        <f t="shared" si="6"/>
        <v>24.5</v>
      </c>
      <c r="G159" s="20">
        <v>24.5</v>
      </c>
      <c r="J159" s="28" t="s">
        <v>111</v>
      </c>
      <c r="K159" s="28">
        <v>310</v>
      </c>
    </row>
    <row r="160" spans="1:11" ht="36">
      <c r="A160" s="21" t="s">
        <v>41</v>
      </c>
      <c r="B160" s="21" t="s">
        <v>129</v>
      </c>
      <c r="C160" s="21" t="s">
        <v>155</v>
      </c>
      <c r="D160" s="21" t="s">
        <v>8</v>
      </c>
      <c r="E160" s="17">
        <f>44+82.5</f>
        <v>126.5</v>
      </c>
      <c r="F160" s="18">
        <f t="shared" si="6"/>
        <v>4.091699604743083</v>
      </c>
      <c r="G160" s="20">
        <f>104+413.6</f>
        <v>517.6</v>
      </c>
      <c r="J160" s="28" t="s">
        <v>107</v>
      </c>
      <c r="K160" s="28">
        <v>226</v>
      </c>
    </row>
    <row r="161" spans="1:11" ht="36">
      <c r="A161" s="21" t="s">
        <v>41</v>
      </c>
      <c r="B161" s="21" t="s">
        <v>26</v>
      </c>
      <c r="C161" s="21" t="s">
        <v>155</v>
      </c>
      <c r="D161" s="21" t="s">
        <v>8</v>
      </c>
      <c r="E161" s="17">
        <v>40.3</v>
      </c>
      <c r="F161" s="18">
        <f t="shared" si="6"/>
        <v>5.3399503722084365</v>
      </c>
      <c r="G161" s="20">
        <v>215.2</v>
      </c>
      <c r="J161" s="28" t="s">
        <v>107</v>
      </c>
      <c r="K161" s="28">
        <v>226</v>
      </c>
    </row>
    <row r="162" spans="1:11" ht="36">
      <c r="A162" s="21" t="s">
        <v>41</v>
      </c>
      <c r="B162" s="21" t="s">
        <v>156</v>
      </c>
      <c r="C162" s="21" t="s">
        <v>155</v>
      </c>
      <c r="D162" s="21" t="s">
        <v>8</v>
      </c>
      <c r="E162" s="17">
        <v>419.6</v>
      </c>
      <c r="F162" s="18">
        <f t="shared" si="6"/>
        <v>2.190657769304099</v>
      </c>
      <c r="G162" s="20">
        <v>919.2</v>
      </c>
      <c r="J162" s="28" t="s">
        <v>107</v>
      </c>
      <c r="K162" s="28">
        <v>226</v>
      </c>
    </row>
    <row r="163" spans="1:11" ht="132">
      <c r="A163" s="21" t="s">
        <v>119</v>
      </c>
      <c r="B163" s="21" t="s">
        <v>22</v>
      </c>
      <c r="C163" s="21" t="s">
        <v>155</v>
      </c>
      <c r="D163" s="21" t="s">
        <v>17</v>
      </c>
      <c r="E163" s="17">
        <v>328</v>
      </c>
      <c r="F163" s="18">
        <f t="shared" si="6"/>
        <v>1.4615853658536584</v>
      </c>
      <c r="G163" s="20">
        <v>479.4</v>
      </c>
      <c r="J163" s="28" t="s">
        <v>108</v>
      </c>
      <c r="K163" s="28">
        <v>310</v>
      </c>
    </row>
    <row r="164" spans="1:11" ht="132">
      <c r="A164" s="21" t="s">
        <v>119</v>
      </c>
      <c r="B164" s="21" t="s">
        <v>21</v>
      </c>
      <c r="C164" s="21" t="s">
        <v>155</v>
      </c>
      <c r="D164" s="21" t="s">
        <v>17</v>
      </c>
      <c r="E164" s="17">
        <v>35</v>
      </c>
      <c r="F164" s="18">
        <f t="shared" si="6"/>
        <v>16.8</v>
      </c>
      <c r="G164" s="20">
        <v>588</v>
      </c>
      <c r="J164" s="28" t="s">
        <v>108</v>
      </c>
      <c r="K164" s="28">
        <v>310</v>
      </c>
    </row>
    <row r="165" spans="1:11" ht="132">
      <c r="A165" s="21" t="s">
        <v>119</v>
      </c>
      <c r="B165" s="21" t="s">
        <v>20</v>
      </c>
      <c r="C165" s="21" t="s">
        <v>155</v>
      </c>
      <c r="D165" s="21" t="s">
        <v>8</v>
      </c>
      <c r="E165" s="17">
        <v>2371.3</v>
      </c>
      <c r="F165" s="18">
        <f t="shared" si="6"/>
        <v>0.6498966811453633</v>
      </c>
      <c r="G165" s="20">
        <v>1541.1</v>
      </c>
      <c r="J165" s="28" t="s">
        <v>108</v>
      </c>
      <c r="K165" s="28">
        <v>226</v>
      </c>
    </row>
    <row r="166" spans="1:11" ht="24">
      <c r="A166" s="21" t="s">
        <v>37</v>
      </c>
      <c r="B166" s="21" t="s">
        <v>103</v>
      </c>
      <c r="C166" s="21" t="s">
        <v>155</v>
      </c>
      <c r="D166" s="21" t="s">
        <v>7</v>
      </c>
      <c r="E166" s="17">
        <v>418.2</v>
      </c>
      <c r="F166" s="18">
        <f t="shared" si="6"/>
        <v>0.24342419894787184</v>
      </c>
      <c r="G166" s="20">
        <v>101.8</v>
      </c>
      <c r="J166" s="28" t="s">
        <v>109</v>
      </c>
      <c r="K166" s="28">
        <v>226</v>
      </c>
    </row>
    <row r="167" spans="1:11" ht="24">
      <c r="A167" s="21" t="s">
        <v>37</v>
      </c>
      <c r="B167" s="21" t="s">
        <v>16</v>
      </c>
      <c r="C167" s="21" t="s">
        <v>155</v>
      </c>
      <c r="D167" s="21" t="s">
        <v>7</v>
      </c>
      <c r="E167" s="17">
        <v>238</v>
      </c>
      <c r="F167" s="18">
        <f t="shared" si="6"/>
        <v>2.8718487394957983</v>
      </c>
      <c r="G167" s="20">
        <v>683.5</v>
      </c>
      <c r="J167" s="28" t="s">
        <v>109</v>
      </c>
      <c r="K167" s="28">
        <v>310</v>
      </c>
    </row>
    <row r="168" spans="1:11" ht="36">
      <c r="A168" s="21" t="s">
        <v>41</v>
      </c>
      <c r="B168" s="21" t="s">
        <v>27</v>
      </c>
      <c r="C168" s="21" t="s">
        <v>155</v>
      </c>
      <c r="D168" s="21" t="s">
        <v>17</v>
      </c>
      <c r="E168" s="17">
        <v>2</v>
      </c>
      <c r="F168" s="18">
        <f t="shared" si="6"/>
        <v>8.8</v>
      </c>
      <c r="G168" s="20">
        <v>17.6</v>
      </c>
      <c r="J168" s="28" t="s">
        <v>107</v>
      </c>
      <c r="K168" s="28">
        <v>310</v>
      </c>
    </row>
    <row r="169" spans="1:11" ht="36">
      <c r="A169" s="21" t="s">
        <v>41</v>
      </c>
      <c r="B169" s="21" t="s">
        <v>137</v>
      </c>
      <c r="C169" s="21" t="s">
        <v>155</v>
      </c>
      <c r="D169" s="21" t="s">
        <v>17</v>
      </c>
      <c r="E169" s="17">
        <v>1</v>
      </c>
      <c r="F169" s="18">
        <f t="shared" si="6"/>
        <v>2.9</v>
      </c>
      <c r="G169" s="20">
        <v>2.9</v>
      </c>
      <c r="J169" s="28" t="s">
        <v>111</v>
      </c>
      <c r="K169" s="28">
        <v>226</v>
      </c>
    </row>
    <row r="170" spans="1:11" ht="36">
      <c r="A170" s="21" t="s">
        <v>41</v>
      </c>
      <c r="B170" s="21" t="s">
        <v>28</v>
      </c>
      <c r="C170" s="21" t="s">
        <v>155</v>
      </c>
      <c r="D170" s="21" t="s">
        <v>17</v>
      </c>
      <c r="E170" s="17">
        <v>4</v>
      </c>
      <c r="F170" s="18">
        <f t="shared" si="6"/>
        <v>100.125</v>
      </c>
      <c r="G170" s="20">
        <v>400.5</v>
      </c>
      <c r="J170" s="28" t="s">
        <v>107</v>
      </c>
      <c r="K170" s="28">
        <v>310</v>
      </c>
    </row>
    <row r="171" spans="1:11" ht="60">
      <c r="A171" s="21" t="s">
        <v>120</v>
      </c>
      <c r="B171" s="21" t="s">
        <v>135</v>
      </c>
      <c r="C171" s="21" t="s">
        <v>155</v>
      </c>
      <c r="D171" s="21" t="s">
        <v>17</v>
      </c>
      <c r="E171" s="17">
        <v>7</v>
      </c>
      <c r="F171" s="18">
        <f t="shared" si="6"/>
        <v>14.62857142857143</v>
      </c>
      <c r="G171" s="20">
        <v>102.4</v>
      </c>
      <c r="J171" s="28" t="s">
        <v>111</v>
      </c>
      <c r="K171" s="28">
        <v>310</v>
      </c>
    </row>
    <row r="172" spans="1:11" ht="60">
      <c r="A172" s="21" t="s">
        <v>120</v>
      </c>
      <c r="B172" s="21" t="s">
        <v>46</v>
      </c>
      <c r="C172" s="21" t="s">
        <v>155</v>
      </c>
      <c r="D172" s="21" t="s">
        <v>17</v>
      </c>
      <c r="E172" s="17">
        <v>2</v>
      </c>
      <c r="F172" s="18">
        <f t="shared" si="6"/>
        <v>24.45</v>
      </c>
      <c r="G172" s="20">
        <v>48.9</v>
      </c>
      <c r="J172" s="28" t="s">
        <v>111</v>
      </c>
      <c r="K172" s="28">
        <v>310</v>
      </c>
    </row>
    <row r="173" spans="1:11" ht="36">
      <c r="A173" s="21" t="s">
        <v>41</v>
      </c>
      <c r="B173" s="34" t="s">
        <v>138</v>
      </c>
      <c r="C173" s="21" t="s">
        <v>155</v>
      </c>
      <c r="D173" s="36" t="s">
        <v>30</v>
      </c>
      <c r="E173" s="17">
        <v>0.7</v>
      </c>
      <c r="F173" s="18">
        <f t="shared" si="6"/>
        <v>2.857142857142857</v>
      </c>
      <c r="G173" s="20">
        <v>2</v>
      </c>
      <c r="J173" s="28" t="s">
        <v>107</v>
      </c>
      <c r="K173" s="28">
        <v>226</v>
      </c>
    </row>
    <row r="174" spans="1:11" ht="36">
      <c r="A174" s="21" t="s">
        <v>41</v>
      </c>
      <c r="B174" s="21" t="s">
        <v>129</v>
      </c>
      <c r="C174" s="21" t="s">
        <v>157</v>
      </c>
      <c r="D174" s="21" t="s">
        <v>8</v>
      </c>
      <c r="E174" s="17">
        <v>114.8</v>
      </c>
      <c r="F174" s="18">
        <f t="shared" si="6"/>
        <v>2.2351916376306624</v>
      </c>
      <c r="G174" s="20">
        <v>256.6</v>
      </c>
      <c r="J174" s="28" t="s">
        <v>107</v>
      </c>
      <c r="K174" s="28">
        <v>226</v>
      </c>
    </row>
    <row r="175" spans="1:11" ht="36">
      <c r="A175" s="21" t="s">
        <v>41</v>
      </c>
      <c r="B175" s="21" t="s">
        <v>26</v>
      </c>
      <c r="C175" s="21" t="s">
        <v>157</v>
      </c>
      <c r="D175" s="21" t="s">
        <v>8</v>
      </c>
      <c r="E175" s="17">
        <v>259.1</v>
      </c>
      <c r="F175" s="18">
        <f t="shared" si="6"/>
        <v>5.316480123504438</v>
      </c>
      <c r="G175" s="20">
        <v>1377.5</v>
      </c>
      <c r="J175" s="28" t="s">
        <v>107</v>
      </c>
      <c r="K175" s="28">
        <v>226</v>
      </c>
    </row>
    <row r="176" spans="1:11" ht="132">
      <c r="A176" s="21" t="s">
        <v>119</v>
      </c>
      <c r="B176" s="21" t="s">
        <v>20</v>
      </c>
      <c r="C176" s="21" t="s">
        <v>157</v>
      </c>
      <c r="D176" s="21" t="s">
        <v>8</v>
      </c>
      <c r="E176" s="17">
        <v>169</v>
      </c>
      <c r="F176" s="18">
        <f t="shared" si="6"/>
        <v>4.730177514792899</v>
      </c>
      <c r="G176" s="20">
        <v>799.4</v>
      </c>
      <c r="J176" s="28" t="s">
        <v>108</v>
      </c>
      <c r="K176" s="28">
        <v>226</v>
      </c>
    </row>
    <row r="177" spans="1:11" ht="132">
      <c r="A177" s="21" t="s">
        <v>119</v>
      </c>
      <c r="B177" s="21" t="s">
        <v>22</v>
      </c>
      <c r="C177" s="21" t="s">
        <v>157</v>
      </c>
      <c r="D177" s="21" t="s">
        <v>17</v>
      </c>
      <c r="E177" s="17">
        <v>345</v>
      </c>
      <c r="F177" s="18">
        <f t="shared" si="6"/>
        <v>1.0895652173913042</v>
      </c>
      <c r="G177" s="20">
        <v>375.9</v>
      </c>
      <c r="J177" s="28" t="s">
        <v>108</v>
      </c>
      <c r="K177" s="28">
        <v>310</v>
      </c>
    </row>
    <row r="178" spans="1:11" ht="132">
      <c r="A178" s="21" t="s">
        <v>119</v>
      </c>
      <c r="B178" s="21" t="s">
        <v>21</v>
      </c>
      <c r="C178" s="21" t="s">
        <v>157</v>
      </c>
      <c r="D178" s="21" t="s">
        <v>17</v>
      </c>
      <c r="E178" s="17">
        <v>4</v>
      </c>
      <c r="F178" s="18">
        <f t="shared" si="6"/>
        <v>17.275</v>
      </c>
      <c r="G178" s="20">
        <v>69.1</v>
      </c>
      <c r="J178" s="28" t="s">
        <v>108</v>
      </c>
      <c r="K178" s="28">
        <v>310</v>
      </c>
    </row>
    <row r="179" spans="1:11" ht="36">
      <c r="A179" s="21" t="s">
        <v>41</v>
      </c>
      <c r="B179" s="21" t="s">
        <v>27</v>
      </c>
      <c r="C179" s="21" t="s">
        <v>157</v>
      </c>
      <c r="D179" s="21" t="s">
        <v>17</v>
      </c>
      <c r="E179" s="17">
        <v>3</v>
      </c>
      <c r="F179" s="18">
        <f t="shared" si="6"/>
        <v>6.566666666666666</v>
      </c>
      <c r="G179" s="20">
        <v>19.7</v>
      </c>
      <c r="J179" s="28" t="s">
        <v>107</v>
      </c>
      <c r="K179" s="28">
        <v>310</v>
      </c>
    </row>
    <row r="180" spans="1:11" ht="36">
      <c r="A180" s="21" t="s">
        <v>41</v>
      </c>
      <c r="B180" s="21" t="s">
        <v>137</v>
      </c>
      <c r="C180" s="21" t="s">
        <v>157</v>
      </c>
      <c r="D180" s="21" t="s">
        <v>17</v>
      </c>
      <c r="E180" s="17">
        <v>2</v>
      </c>
      <c r="F180" s="18">
        <f t="shared" si="6"/>
        <v>1.8</v>
      </c>
      <c r="G180" s="20">
        <v>3.6</v>
      </c>
      <c r="J180" s="28" t="s">
        <v>111</v>
      </c>
      <c r="K180" s="28">
        <v>226</v>
      </c>
    </row>
    <row r="181" spans="1:11" ht="24">
      <c r="A181" s="21" t="s">
        <v>37</v>
      </c>
      <c r="B181" s="21" t="s">
        <v>103</v>
      </c>
      <c r="C181" s="21" t="s">
        <v>157</v>
      </c>
      <c r="D181" s="21" t="s">
        <v>7</v>
      </c>
      <c r="E181" s="17">
        <v>300</v>
      </c>
      <c r="F181" s="18">
        <f t="shared" si="6"/>
        <v>0.24366666666666664</v>
      </c>
      <c r="G181" s="20">
        <v>73.1</v>
      </c>
      <c r="J181" s="28" t="s">
        <v>109</v>
      </c>
      <c r="K181" s="28">
        <v>226</v>
      </c>
    </row>
    <row r="182" spans="1:11" ht="24">
      <c r="A182" s="21" t="s">
        <v>37</v>
      </c>
      <c r="B182" s="21" t="s">
        <v>16</v>
      </c>
      <c r="C182" s="21" t="s">
        <v>157</v>
      </c>
      <c r="D182" s="21" t="s">
        <v>7</v>
      </c>
      <c r="E182" s="17">
        <v>91</v>
      </c>
      <c r="F182" s="18">
        <f t="shared" si="6"/>
        <v>2.872527472527472</v>
      </c>
      <c r="G182" s="20">
        <v>261.4</v>
      </c>
      <c r="J182" s="28" t="s">
        <v>109</v>
      </c>
      <c r="K182" s="28">
        <v>310</v>
      </c>
    </row>
    <row r="183" spans="1:11" ht="36">
      <c r="A183" s="21" t="s">
        <v>41</v>
      </c>
      <c r="B183" s="21" t="s">
        <v>28</v>
      </c>
      <c r="C183" s="21" t="s">
        <v>157</v>
      </c>
      <c r="D183" s="21" t="s">
        <v>17</v>
      </c>
      <c r="E183" s="17">
        <v>5</v>
      </c>
      <c r="F183" s="18">
        <f t="shared" si="6"/>
        <v>113.14000000000001</v>
      </c>
      <c r="G183" s="20">
        <v>565.7</v>
      </c>
      <c r="J183" s="28" t="s">
        <v>107</v>
      </c>
      <c r="K183" s="28">
        <v>310</v>
      </c>
    </row>
    <row r="184" spans="1:11" ht="60">
      <c r="A184" s="21" t="s">
        <v>120</v>
      </c>
      <c r="B184" s="21" t="s">
        <v>135</v>
      </c>
      <c r="C184" s="21" t="s">
        <v>157</v>
      </c>
      <c r="D184" s="21" t="s">
        <v>17</v>
      </c>
      <c r="E184" s="17">
        <v>5</v>
      </c>
      <c r="F184" s="18">
        <f t="shared" si="6"/>
        <v>15.040000000000001</v>
      </c>
      <c r="G184" s="20">
        <v>75.2</v>
      </c>
      <c r="J184" s="28" t="s">
        <v>111</v>
      </c>
      <c r="K184" s="28">
        <v>310</v>
      </c>
    </row>
    <row r="185" spans="1:11" ht="60">
      <c r="A185" s="21" t="s">
        <v>120</v>
      </c>
      <c r="B185" s="21" t="s">
        <v>46</v>
      </c>
      <c r="C185" s="21" t="s">
        <v>157</v>
      </c>
      <c r="D185" s="21" t="s">
        <v>17</v>
      </c>
      <c r="E185" s="17">
        <v>2</v>
      </c>
      <c r="F185" s="18">
        <f t="shared" si="6"/>
        <v>24.45</v>
      </c>
      <c r="G185" s="20">
        <v>48.9</v>
      </c>
      <c r="J185" s="28" t="s">
        <v>111</v>
      </c>
      <c r="K185" s="28">
        <v>310</v>
      </c>
    </row>
    <row r="186" spans="1:11" ht="36">
      <c r="A186" s="21" t="s">
        <v>41</v>
      </c>
      <c r="B186" s="34" t="s">
        <v>138</v>
      </c>
      <c r="C186" s="21" t="s">
        <v>157</v>
      </c>
      <c r="D186" s="36" t="s">
        <v>30</v>
      </c>
      <c r="E186" s="17">
        <v>0.7</v>
      </c>
      <c r="F186" s="18">
        <f t="shared" si="6"/>
        <v>2.857142857142857</v>
      </c>
      <c r="G186" s="20">
        <v>2</v>
      </c>
      <c r="J186" s="28" t="s">
        <v>107</v>
      </c>
      <c r="K186" s="28">
        <v>226</v>
      </c>
    </row>
    <row r="187" spans="1:11" ht="24">
      <c r="A187" s="21" t="s">
        <v>39</v>
      </c>
      <c r="B187" s="21" t="s">
        <v>47</v>
      </c>
      <c r="C187" s="21" t="s">
        <v>157</v>
      </c>
      <c r="D187" s="21" t="s">
        <v>17</v>
      </c>
      <c r="E187" s="17">
        <v>1</v>
      </c>
      <c r="F187" s="18">
        <f t="shared" si="6"/>
        <v>484.8</v>
      </c>
      <c r="G187" s="20">
        <v>484.8</v>
      </c>
      <c r="J187" s="28" t="s">
        <v>112</v>
      </c>
      <c r="K187" s="28">
        <v>310</v>
      </c>
    </row>
    <row r="188" spans="1:11" ht="36">
      <c r="A188" s="38" t="s">
        <v>39</v>
      </c>
      <c r="B188" s="21" t="s">
        <v>127</v>
      </c>
      <c r="C188" s="21" t="s">
        <v>157</v>
      </c>
      <c r="D188" s="21" t="s">
        <v>8</v>
      </c>
      <c r="E188" s="17">
        <v>37.3</v>
      </c>
      <c r="F188" s="18">
        <f t="shared" si="6"/>
        <v>4.6916890080428955</v>
      </c>
      <c r="G188" s="20">
        <v>175</v>
      </c>
      <c r="J188" s="28" t="s">
        <v>112</v>
      </c>
      <c r="K188" s="28">
        <v>226</v>
      </c>
    </row>
    <row r="189" spans="1:11" ht="36">
      <c r="A189" s="21" t="s">
        <v>72</v>
      </c>
      <c r="B189" s="21" t="s">
        <v>9</v>
      </c>
      <c r="C189" s="21" t="s">
        <v>159</v>
      </c>
      <c r="D189" s="25" t="s">
        <v>8</v>
      </c>
      <c r="E189" s="17">
        <v>386.7</v>
      </c>
      <c r="F189" s="18">
        <f>G189/E189</f>
        <v>4.00025859839669</v>
      </c>
      <c r="G189" s="20">
        <v>1546.9</v>
      </c>
      <c r="J189" s="28" t="s">
        <v>106</v>
      </c>
      <c r="K189" s="28">
        <v>226</v>
      </c>
    </row>
    <row r="190" spans="1:11" ht="132">
      <c r="A190" s="21" t="s">
        <v>119</v>
      </c>
      <c r="B190" s="21" t="s">
        <v>20</v>
      </c>
      <c r="C190" s="21" t="s">
        <v>159</v>
      </c>
      <c r="D190" s="21" t="s">
        <v>8</v>
      </c>
      <c r="E190" s="17">
        <v>31.9</v>
      </c>
      <c r="F190" s="18">
        <f>G190/E190</f>
        <v>0.47648902821316613</v>
      </c>
      <c r="G190" s="20">
        <v>15.2</v>
      </c>
      <c r="J190" s="28" t="s">
        <v>108</v>
      </c>
      <c r="K190" s="28">
        <v>226</v>
      </c>
    </row>
    <row r="191" spans="1:11" ht="15">
      <c r="A191" s="66" t="s">
        <v>43</v>
      </c>
      <c r="B191" s="66"/>
      <c r="C191" s="66"/>
      <c r="D191" s="66"/>
      <c r="E191" s="66"/>
      <c r="F191" s="66"/>
      <c r="G191" s="24">
        <f>SUM(G10:G190)</f>
        <v>85682.29999999997</v>
      </c>
      <c r="H191" s="30"/>
      <c r="I191" s="16"/>
      <c r="J191" s="30"/>
      <c r="K191" s="30"/>
    </row>
    <row r="192" ht="15">
      <c r="P192" s="11">
        <f>39839.8+9114.3+1437.2+5553+30+14370.1+299.5+13351.5+986.9+200+500</f>
        <v>85682.3</v>
      </c>
    </row>
  </sheetData>
  <sheetProtection/>
  <autoFilter ref="A9:K191"/>
  <mergeCells count="4">
    <mergeCell ref="A191:F191"/>
    <mergeCell ref="F7:G7"/>
    <mergeCell ref="A8:G8"/>
    <mergeCell ref="E6:G6"/>
  </mergeCells>
  <printOptions/>
  <pageMargins left="0.25" right="0.25" top="0.75" bottom="0.75" header="0.3" footer="0.3"/>
  <pageSetup fitToHeight="0" fitToWidth="1" horizontalDpi="600" verticalDpi="600" orientation="portrait" paperSize="9" scale="71" r:id="rId1"/>
  <colBreaks count="2" manualBreakCount="2">
    <brk id="4" min="15" max="185" man="1"/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="70" zoomScaleSheetLayoutView="70" workbookViewId="0" topLeftCell="F1">
      <selection activeCell="M3" sqref="M3"/>
    </sheetView>
  </sheetViews>
  <sheetFormatPr defaultColWidth="9.140625" defaultRowHeight="15"/>
  <cols>
    <col min="2" max="2" width="33.8515625" style="0" customWidth="1"/>
    <col min="3" max="3" width="14.140625" style="0" customWidth="1"/>
    <col min="4" max="4" width="14.57421875" style="0" customWidth="1"/>
    <col min="5" max="5" width="13.7109375" style="0" customWidth="1"/>
    <col min="6" max="9" width="10.140625" style="0" customWidth="1"/>
    <col min="10" max="10" width="9.140625" style="0" customWidth="1"/>
    <col min="11" max="11" width="10.8515625" style="0" customWidth="1"/>
    <col min="12" max="12" width="8.57421875" style="0" customWidth="1"/>
    <col min="13" max="13" width="12.00390625" style="0" customWidth="1"/>
    <col min="14" max="14" width="15.28125" style="0" customWidth="1"/>
    <col min="15" max="18" width="12.00390625" style="0" customWidth="1"/>
    <col min="19" max="19" width="11.8515625" style="0" customWidth="1"/>
    <col min="20" max="20" width="12.140625" style="0" customWidth="1"/>
    <col min="21" max="21" width="13.28125" style="0" customWidth="1"/>
    <col min="22" max="22" width="11.421875" style="0" customWidth="1"/>
    <col min="23" max="23" width="13.00390625" style="0" customWidth="1"/>
    <col min="24" max="24" width="14.421875" style="0" customWidth="1"/>
    <col min="25" max="25" width="18.421875" style="0" customWidth="1"/>
    <col min="26" max="26" width="20.7109375" style="0" customWidth="1"/>
    <col min="28" max="28" width="10.8515625" style="0" customWidth="1"/>
    <col min="29" max="29" width="0.13671875" style="0" customWidth="1"/>
  </cols>
  <sheetData>
    <row r="1" spans="22:27" ht="18.75" customHeight="1">
      <c r="V1" s="61"/>
      <c r="W1" s="62"/>
      <c r="X1" s="63" t="s">
        <v>125</v>
      </c>
      <c r="Y1" s="63"/>
      <c r="Z1" s="63"/>
      <c r="AA1" s="29"/>
    </row>
    <row r="2" spans="20:27" ht="18.75" customHeight="1">
      <c r="T2" s="79" t="s">
        <v>168</v>
      </c>
      <c r="U2" s="79"/>
      <c r="V2" s="62"/>
      <c r="W2" s="63"/>
      <c r="X2" s="63"/>
      <c r="Y2" s="63"/>
      <c r="Z2" s="63"/>
      <c r="AA2" s="29"/>
    </row>
    <row r="3" spans="22:27" ht="18.75" customHeight="1">
      <c r="V3" s="61"/>
      <c r="W3" s="63"/>
      <c r="X3" s="63"/>
      <c r="Y3" s="63"/>
      <c r="Z3" s="63"/>
      <c r="AA3" s="29"/>
    </row>
    <row r="4" spans="22:27" ht="18.75" customHeight="1">
      <c r="V4" s="61"/>
      <c r="W4" s="62" t="s">
        <v>70</v>
      </c>
      <c r="X4" s="62"/>
      <c r="Y4" s="62"/>
      <c r="Z4" s="62"/>
      <c r="AA4" s="31"/>
    </row>
    <row r="5" spans="1:27" ht="18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33"/>
      <c r="W5" s="62" t="s">
        <v>71</v>
      </c>
      <c r="X5" s="62"/>
      <c r="Y5" s="62"/>
      <c r="Z5" s="62"/>
      <c r="AA5" s="32"/>
    </row>
    <row r="6" spans="1:27" ht="18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33"/>
      <c r="W6" s="62" t="s">
        <v>167</v>
      </c>
      <c r="X6" s="62"/>
      <c r="Y6" s="62"/>
      <c r="Z6" s="62"/>
      <c r="AA6" s="31"/>
    </row>
    <row r="7" spans="1:26" ht="20.25">
      <c r="A7" s="43" t="s">
        <v>102</v>
      </c>
      <c r="B7" s="43"/>
      <c r="C7" s="43"/>
      <c r="D7" s="64"/>
      <c r="E7" s="65" t="s">
        <v>126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  <c r="R7" s="64"/>
      <c r="S7" s="43"/>
      <c r="T7" s="43"/>
      <c r="U7" s="43"/>
      <c r="V7" s="43"/>
      <c r="W7" s="43"/>
      <c r="X7" s="43"/>
      <c r="Y7" s="43"/>
      <c r="Z7" s="43"/>
    </row>
    <row r="8" spans="1:26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8.75">
      <c r="A9" s="71" t="s">
        <v>53</v>
      </c>
      <c r="B9" s="74" t="s">
        <v>52</v>
      </c>
      <c r="C9" s="76" t="s">
        <v>51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</row>
    <row r="10" spans="1:26" ht="15.75">
      <c r="A10" s="72"/>
      <c r="B10" s="75"/>
      <c r="C10" s="44">
        <v>1</v>
      </c>
      <c r="D10" s="44">
        <v>2</v>
      </c>
      <c r="E10" s="44">
        <v>3</v>
      </c>
      <c r="F10" s="44">
        <v>4</v>
      </c>
      <c r="G10" s="44">
        <v>5</v>
      </c>
      <c r="H10" s="44">
        <v>6</v>
      </c>
      <c r="I10" s="44">
        <v>7</v>
      </c>
      <c r="J10" s="44">
        <v>8</v>
      </c>
      <c r="K10" s="44">
        <v>9</v>
      </c>
      <c r="L10" s="44">
        <v>10</v>
      </c>
      <c r="M10" s="44">
        <v>11</v>
      </c>
      <c r="N10" s="44">
        <v>12</v>
      </c>
      <c r="O10" s="44">
        <v>13</v>
      </c>
      <c r="P10" s="44">
        <v>14</v>
      </c>
      <c r="Q10" s="44">
        <v>15</v>
      </c>
      <c r="R10" s="44">
        <v>16</v>
      </c>
      <c r="S10" s="44">
        <v>17</v>
      </c>
      <c r="T10" s="44">
        <v>18</v>
      </c>
      <c r="U10" s="44">
        <v>19</v>
      </c>
      <c r="V10" s="44">
        <v>20</v>
      </c>
      <c r="W10" s="44">
        <v>21</v>
      </c>
      <c r="X10" s="44">
        <v>22</v>
      </c>
      <c r="Y10" s="44">
        <v>23</v>
      </c>
      <c r="Z10" s="44">
        <v>24</v>
      </c>
    </row>
    <row r="11" spans="1:26" ht="102.75" customHeight="1">
      <c r="A11" s="73"/>
      <c r="B11" s="75"/>
      <c r="C11" s="45" t="s">
        <v>159</v>
      </c>
      <c r="D11" s="45" t="s">
        <v>78</v>
      </c>
      <c r="E11" s="46" t="s">
        <v>96</v>
      </c>
      <c r="F11" s="46" t="s">
        <v>97</v>
      </c>
      <c r="G11" s="46" t="s">
        <v>153</v>
      </c>
      <c r="H11" s="46" t="s">
        <v>154</v>
      </c>
      <c r="I11" s="46" t="s">
        <v>151</v>
      </c>
      <c r="J11" s="47" t="s">
        <v>6</v>
      </c>
      <c r="K11" s="47" t="s">
        <v>79</v>
      </c>
      <c r="L11" s="47" t="s">
        <v>95</v>
      </c>
      <c r="M11" s="47" t="s">
        <v>80</v>
      </c>
      <c r="N11" s="47" t="s">
        <v>164</v>
      </c>
      <c r="O11" s="47" t="s">
        <v>157</v>
      </c>
      <c r="P11" s="47" t="s">
        <v>155</v>
      </c>
      <c r="Q11" s="47" t="s">
        <v>152</v>
      </c>
      <c r="R11" s="45" t="s">
        <v>144</v>
      </c>
      <c r="S11" s="45" t="s">
        <v>77</v>
      </c>
      <c r="T11" s="45" t="s">
        <v>83</v>
      </c>
      <c r="U11" s="47" t="s">
        <v>81</v>
      </c>
      <c r="V11" s="47" t="s">
        <v>162</v>
      </c>
      <c r="W11" s="47" t="s">
        <v>99</v>
      </c>
      <c r="X11" s="47" t="s">
        <v>100</v>
      </c>
      <c r="Y11" s="45" t="s">
        <v>101</v>
      </c>
      <c r="Z11" s="45" t="s">
        <v>50</v>
      </c>
    </row>
    <row r="12" spans="1:26" ht="34.5" customHeight="1">
      <c r="A12" s="44">
        <v>1</v>
      </c>
      <c r="B12" s="54" t="s">
        <v>54</v>
      </c>
      <c r="C12" s="48">
        <v>386.7</v>
      </c>
      <c r="D12" s="56">
        <v>713.3</v>
      </c>
      <c r="E12" s="56">
        <v>786.8</v>
      </c>
      <c r="F12" s="57">
        <v>330.5</v>
      </c>
      <c r="G12" s="57">
        <v>662.6</v>
      </c>
      <c r="H12" s="57"/>
      <c r="I12" s="57">
        <v>1176</v>
      </c>
      <c r="J12" s="58"/>
      <c r="K12" s="58"/>
      <c r="L12" s="56"/>
      <c r="M12" s="56"/>
      <c r="N12" s="56"/>
      <c r="O12" s="56"/>
      <c r="P12" s="56"/>
      <c r="Q12" s="56">
        <v>2057.8</v>
      </c>
      <c r="R12" s="56"/>
      <c r="S12" s="58"/>
      <c r="T12" s="56"/>
      <c r="U12" s="56"/>
      <c r="V12" s="56"/>
      <c r="W12" s="56"/>
      <c r="X12" s="56"/>
      <c r="Y12" s="58"/>
      <c r="Z12" s="56"/>
    </row>
    <row r="13" spans="1:26" ht="36.75" customHeight="1">
      <c r="A13" s="44">
        <v>2</v>
      </c>
      <c r="B13" s="54" t="s">
        <v>165</v>
      </c>
      <c r="C13" s="48"/>
      <c r="D13" s="56">
        <v>65.7</v>
      </c>
      <c r="E13" s="56"/>
      <c r="F13" s="57"/>
      <c r="G13" s="57"/>
      <c r="H13" s="57"/>
      <c r="I13" s="57"/>
      <c r="J13" s="58"/>
      <c r="K13" s="58"/>
      <c r="L13" s="56"/>
      <c r="M13" s="56">
        <f>13.1+51.1</f>
        <v>64.2</v>
      </c>
      <c r="N13" s="56">
        <f>39.7+62.3</f>
        <v>102</v>
      </c>
      <c r="O13" s="56">
        <v>259.1</v>
      </c>
      <c r="P13" s="56">
        <v>40.3</v>
      </c>
      <c r="Q13" s="56"/>
      <c r="R13" s="56">
        <v>31.5</v>
      </c>
      <c r="S13" s="58">
        <v>121.5</v>
      </c>
      <c r="T13" s="56">
        <v>21.3</v>
      </c>
      <c r="U13" s="56">
        <v>11</v>
      </c>
      <c r="V13" s="56"/>
      <c r="W13" s="56"/>
      <c r="X13" s="56"/>
      <c r="Y13" s="58"/>
      <c r="Z13" s="56"/>
    </row>
    <row r="14" spans="1:26" ht="31.5" customHeight="1">
      <c r="A14" s="44">
        <v>3</v>
      </c>
      <c r="B14" s="54" t="s">
        <v>69</v>
      </c>
      <c r="C14" s="48"/>
      <c r="D14" s="56"/>
      <c r="E14" s="56"/>
      <c r="F14" s="57"/>
      <c r="G14" s="57"/>
      <c r="H14" s="57"/>
      <c r="I14" s="57"/>
      <c r="J14" s="58"/>
      <c r="K14" s="58"/>
      <c r="L14" s="56"/>
      <c r="M14" s="56"/>
      <c r="N14" s="56"/>
      <c r="O14" s="56"/>
      <c r="P14" s="56"/>
      <c r="Q14" s="56"/>
      <c r="R14" s="56"/>
      <c r="S14" s="58"/>
      <c r="T14" s="56"/>
      <c r="U14" s="56"/>
      <c r="V14" s="56"/>
      <c r="W14" s="56"/>
      <c r="X14" s="56"/>
      <c r="Y14" s="58"/>
      <c r="Z14" s="56">
        <v>100</v>
      </c>
    </row>
    <row r="15" spans="1:26" ht="45" customHeight="1">
      <c r="A15" s="44">
        <v>4</v>
      </c>
      <c r="B15" s="54" t="s">
        <v>57</v>
      </c>
      <c r="C15" s="48"/>
      <c r="D15" s="58"/>
      <c r="E15" s="58"/>
      <c r="F15" s="58"/>
      <c r="G15" s="58"/>
      <c r="H15" s="58"/>
      <c r="I15" s="58"/>
      <c r="J15" s="58"/>
      <c r="K15" s="58"/>
      <c r="L15" s="58">
        <v>916.5</v>
      </c>
      <c r="M15" s="58"/>
      <c r="N15" s="58"/>
      <c r="O15" s="58"/>
      <c r="P15" s="58"/>
      <c r="Q15" s="58"/>
      <c r="R15" s="58"/>
      <c r="S15" s="58"/>
      <c r="T15" s="58"/>
      <c r="U15" s="59"/>
      <c r="V15" s="59"/>
      <c r="W15" s="59"/>
      <c r="X15" s="59"/>
      <c r="Y15" s="58">
        <v>71</v>
      </c>
      <c r="Z15" s="58"/>
    </row>
    <row r="16" spans="1:26" ht="38.25" customHeight="1">
      <c r="A16" s="44">
        <v>5</v>
      </c>
      <c r="B16" s="54" t="s">
        <v>58</v>
      </c>
      <c r="C16" s="4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9"/>
      <c r="V16" s="59"/>
      <c r="W16" s="59"/>
      <c r="X16" s="59"/>
      <c r="Y16" s="58"/>
      <c r="Z16" s="58">
        <v>2000</v>
      </c>
    </row>
    <row r="17" spans="1:26" ht="47.25">
      <c r="A17" s="44">
        <v>6</v>
      </c>
      <c r="B17" s="54" t="s">
        <v>64</v>
      </c>
      <c r="C17" s="48"/>
      <c r="D17" s="58"/>
      <c r="E17" s="58"/>
      <c r="F17" s="58"/>
      <c r="G17" s="58"/>
      <c r="H17" s="58"/>
      <c r="I17" s="58"/>
      <c r="J17" s="58"/>
      <c r="K17" s="58"/>
      <c r="L17" s="58"/>
      <c r="M17" s="58">
        <v>172.6</v>
      </c>
      <c r="N17" s="58"/>
      <c r="O17" s="58"/>
      <c r="P17" s="58">
        <v>82.5</v>
      </c>
      <c r="Q17" s="58"/>
      <c r="R17" s="58"/>
      <c r="S17" s="58">
        <v>145.8</v>
      </c>
      <c r="T17" s="58"/>
      <c r="U17" s="58"/>
      <c r="V17" s="58"/>
      <c r="W17" s="58"/>
      <c r="X17" s="58"/>
      <c r="Y17" s="58"/>
      <c r="Z17" s="58"/>
    </row>
    <row r="18" spans="1:26" ht="38.25" customHeight="1">
      <c r="A18" s="44">
        <v>7</v>
      </c>
      <c r="B18" s="54" t="s">
        <v>118</v>
      </c>
      <c r="C18" s="48"/>
      <c r="D18" s="58"/>
      <c r="E18" s="58"/>
      <c r="F18" s="58"/>
      <c r="G18" s="58"/>
      <c r="H18" s="58">
        <v>283.7</v>
      </c>
      <c r="I18" s="58"/>
      <c r="J18" s="58"/>
      <c r="K18" s="58"/>
      <c r="L18" s="58"/>
      <c r="M18" s="58">
        <v>53.8</v>
      </c>
      <c r="N18" s="58">
        <f>108+80.6+44.7</f>
        <v>233.3</v>
      </c>
      <c r="O18" s="58">
        <v>114.8</v>
      </c>
      <c r="P18" s="58">
        <f>44+419.6</f>
        <v>463.6</v>
      </c>
      <c r="Q18" s="58"/>
      <c r="R18" s="58"/>
      <c r="S18" s="58"/>
      <c r="T18" s="58">
        <v>353.5</v>
      </c>
      <c r="U18" s="58">
        <v>242.9</v>
      </c>
      <c r="V18" s="58"/>
      <c r="W18" s="58"/>
      <c r="X18" s="58"/>
      <c r="Y18" s="58"/>
      <c r="Z18" s="58"/>
    </row>
    <row r="19" spans="1:26" ht="39" customHeight="1">
      <c r="A19" s="44">
        <v>8</v>
      </c>
      <c r="B19" s="54" t="s">
        <v>65</v>
      </c>
      <c r="C19" s="48">
        <v>31.9</v>
      </c>
      <c r="D19" s="58">
        <v>306.6</v>
      </c>
      <c r="E19" s="58">
        <v>541.1</v>
      </c>
      <c r="F19" s="58">
        <v>203.7</v>
      </c>
      <c r="G19" s="58">
        <v>170</v>
      </c>
      <c r="H19" s="58">
        <v>445.9</v>
      </c>
      <c r="I19" s="58">
        <v>26.2</v>
      </c>
      <c r="J19" s="58">
        <v>36</v>
      </c>
      <c r="K19" s="58">
        <v>100.3</v>
      </c>
      <c r="L19" s="58">
        <v>22.5</v>
      </c>
      <c r="M19" s="58">
        <v>562.8</v>
      </c>
      <c r="N19" s="58">
        <v>557.1</v>
      </c>
      <c r="O19" s="58">
        <v>169</v>
      </c>
      <c r="P19" s="58">
        <v>2371.3</v>
      </c>
      <c r="Q19" s="58">
        <v>120.4</v>
      </c>
      <c r="R19" s="58">
        <v>247.7</v>
      </c>
      <c r="S19" s="58">
        <v>583.5</v>
      </c>
      <c r="T19" s="58">
        <v>131.3</v>
      </c>
      <c r="U19" s="58">
        <v>580</v>
      </c>
      <c r="V19" s="58"/>
      <c r="W19" s="58"/>
      <c r="X19" s="58"/>
      <c r="Y19" s="58"/>
      <c r="Z19" s="58"/>
    </row>
    <row r="20" spans="1:26" ht="39.75" customHeight="1">
      <c r="A20" s="44">
        <v>9</v>
      </c>
      <c r="B20" s="54" t="s">
        <v>56</v>
      </c>
      <c r="C20" s="48"/>
      <c r="D20" s="58">
        <v>72</v>
      </c>
      <c r="E20" s="58"/>
      <c r="F20" s="58"/>
      <c r="G20" s="58">
        <v>127</v>
      </c>
      <c r="H20" s="58"/>
      <c r="I20" s="58"/>
      <c r="J20" s="58">
        <v>30</v>
      </c>
      <c r="K20" s="58"/>
      <c r="L20" s="58"/>
      <c r="M20" s="58"/>
      <c r="N20" s="58">
        <v>146</v>
      </c>
      <c r="O20" s="58">
        <v>91</v>
      </c>
      <c r="P20" s="58">
        <v>238</v>
      </c>
      <c r="Q20" s="58"/>
      <c r="R20" s="58"/>
      <c r="S20" s="58">
        <v>8</v>
      </c>
      <c r="T20" s="58"/>
      <c r="U20" s="58">
        <v>125</v>
      </c>
      <c r="V20" s="58"/>
      <c r="W20" s="58"/>
      <c r="X20" s="58"/>
      <c r="Y20" s="58"/>
      <c r="Z20" s="58">
        <v>1674</v>
      </c>
    </row>
    <row r="21" spans="1:26" ht="31.5">
      <c r="A21" s="44">
        <v>10</v>
      </c>
      <c r="B21" s="54" t="s">
        <v>160</v>
      </c>
      <c r="C21" s="48"/>
      <c r="D21" s="58"/>
      <c r="E21" s="58">
        <f>44.7+22</f>
        <v>66.7</v>
      </c>
      <c r="F21" s="58">
        <v>51.1</v>
      </c>
      <c r="G21" s="58"/>
      <c r="H21" s="58"/>
      <c r="I21" s="58">
        <v>26.8</v>
      </c>
      <c r="J21" s="58"/>
      <c r="K21" s="58"/>
      <c r="L21" s="58"/>
      <c r="M21" s="58">
        <v>86</v>
      </c>
      <c r="N21" s="58"/>
      <c r="O21" s="58"/>
      <c r="P21" s="58"/>
      <c r="Q21" s="58"/>
      <c r="R21" s="58">
        <v>15.2</v>
      </c>
      <c r="S21" s="58">
        <v>113</v>
      </c>
      <c r="T21" s="58">
        <v>110.5</v>
      </c>
      <c r="U21" s="58"/>
      <c r="V21" s="58"/>
      <c r="W21" s="58"/>
      <c r="X21" s="58"/>
      <c r="Y21" s="58"/>
      <c r="Z21" s="58">
        <v>1888</v>
      </c>
    </row>
    <row r="22" spans="1:26" ht="31.5">
      <c r="A22" s="49">
        <v>11</v>
      </c>
      <c r="B22" s="54" t="s">
        <v>63</v>
      </c>
      <c r="C22" s="48"/>
      <c r="D22" s="58"/>
      <c r="E22" s="58"/>
      <c r="F22" s="58"/>
      <c r="G22" s="58"/>
      <c r="H22" s="58">
        <v>3</v>
      </c>
      <c r="I22" s="58"/>
      <c r="J22" s="58"/>
      <c r="K22" s="58"/>
      <c r="L22" s="58"/>
      <c r="M22" s="58">
        <v>5</v>
      </c>
      <c r="N22" s="58">
        <v>2</v>
      </c>
      <c r="O22" s="58">
        <v>5</v>
      </c>
      <c r="P22" s="58">
        <v>4</v>
      </c>
      <c r="Q22" s="58"/>
      <c r="R22" s="58"/>
      <c r="S22" s="58">
        <v>8</v>
      </c>
      <c r="T22" s="58">
        <v>3</v>
      </c>
      <c r="U22" s="58">
        <v>3</v>
      </c>
      <c r="V22" s="58"/>
      <c r="W22" s="58"/>
      <c r="X22" s="58"/>
      <c r="Y22" s="58"/>
      <c r="Z22" s="58"/>
    </row>
    <row r="23" spans="1:26" ht="31.5" customHeight="1">
      <c r="A23" s="50">
        <v>12</v>
      </c>
      <c r="B23" s="54" t="s">
        <v>75</v>
      </c>
      <c r="C23" s="4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>
        <v>3</v>
      </c>
      <c r="O23" s="58"/>
      <c r="P23" s="58"/>
      <c r="Q23" s="58"/>
      <c r="R23" s="58"/>
      <c r="S23" s="58">
        <v>4</v>
      </c>
      <c r="T23" s="58"/>
      <c r="U23" s="58">
        <v>4</v>
      </c>
      <c r="V23" s="58">
        <v>1</v>
      </c>
      <c r="W23" s="58"/>
      <c r="X23" s="58"/>
      <c r="Y23" s="58"/>
      <c r="Z23" s="58"/>
    </row>
    <row r="24" spans="1:26" ht="39" customHeight="1">
      <c r="A24" s="50">
        <v>13</v>
      </c>
      <c r="B24" s="54" t="s">
        <v>161</v>
      </c>
      <c r="C24" s="48"/>
      <c r="D24" s="58">
        <v>2</v>
      </c>
      <c r="E24" s="58"/>
      <c r="F24" s="60"/>
      <c r="G24" s="60"/>
      <c r="H24" s="60">
        <v>8</v>
      </c>
      <c r="I24" s="60"/>
      <c r="J24" s="60"/>
      <c r="K24" s="60"/>
      <c r="L24" s="60"/>
      <c r="M24" s="58">
        <v>12</v>
      </c>
      <c r="N24" s="58">
        <v>4</v>
      </c>
      <c r="O24" s="58">
        <v>5</v>
      </c>
      <c r="P24" s="58">
        <v>7</v>
      </c>
      <c r="Q24" s="58"/>
      <c r="R24" s="58">
        <v>3</v>
      </c>
      <c r="S24" s="58">
        <v>10</v>
      </c>
      <c r="T24" s="58">
        <v>2</v>
      </c>
      <c r="U24" s="58">
        <v>10</v>
      </c>
      <c r="V24" s="58"/>
      <c r="W24" s="58"/>
      <c r="X24" s="58"/>
      <c r="Y24" s="58"/>
      <c r="Z24" s="58"/>
    </row>
    <row r="25" spans="1:26" ht="52.5" customHeight="1">
      <c r="A25" s="50">
        <v>14</v>
      </c>
      <c r="B25" s="54" t="s">
        <v>76</v>
      </c>
      <c r="C25" s="48"/>
      <c r="D25" s="58"/>
      <c r="E25" s="58"/>
      <c r="F25" s="58"/>
      <c r="G25" s="58"/>
      <c r="H25" s="58">
        <v>1</v>
      </c>
      <c r="I25" s="58"/>
      <c r="J25" s="58"/>
      <c r="K25" s="58"/>
      <c r="L25" s="58"/>
      <c r="M25" s="58">
        <v>1</v>
      </c>
      <c r="N25" s="58">
        <v>2</v>
      </c>
      <c r="O25" s="58">
        <v>2</v>
      </c>
      <c r="P25" s="58">
        <v>2</v>
      </c>
      <c r="Q25" s="58"/>
      <c r="R25" s="58"/>
      <c r="S25" s="58">
        <v>2</v>
      </c>
      <c r="T25" s="58">
        <v>1</v>
      </c>
      <c r="U25" s="58">
        <v>2</v>
      </c>
      <c r="V25" s="58"/>
      <c r="W25" s="58"/>
      <c r="X25" s="58"/>
      <c r="Y25" s="58"/>
      <c r="Z25" s="58"/>
    </row>
    <row r="26" spans="1:26" ht="51.75" customHeight="1">
      <c r="A26" s="50">
        <v>15</v>
      </c>
      <c r="B26" s="54" t="s">
        <v>60</v>
      </c>
      <c r="C26" s="48"/>
      <c r="D26" s="58"/>
      <c r="E26" s="58">
        <v>3</v>
      </c>
      <c r="F26" s="58">
        <v>1</v>
      </c>
      <c r="G26" s="58"/>
      <c r="H26" s="58"/>
      <c r="I26" s="58"/>
      <c r="J26" s="58"/>
      <c r="K26" s="58"/>
      <c r="L26" s="58"/>
      <c r="M26" s="58"/>
      <c r="N26" s="58"/>
      <c r="O26" s="58">
        <v>4</v>
      </c>
      <c r="P26" s="58">
        <v>35</v>
      </c>
      <c r="Q26" s="58"/>
      <c r="R26" s="58"/>
      <c r="S26" s="58">
        <v>5</v>
      </c>
      <c r="T26" s="58"/>
      <c r="U26" s="58"/>
      <c r="V26" s="58"/>
      <c r="W26" s="58"/>
      <c r="X26" s="58"/>
      <c r="Y26" s="58"/>
      <c r="Z26" s="58"/>
    </row>
    <row r="27" spans="1:26" ht="48" customHeight="1">
      <c r="A27" s="51">
        <v>16</v>
      </c>
      <c r="B27" s="54" t="s">
        <v>61</v>
      </c>
      <c r="C27" s="48"/>
      <c r="D27" s="56"/>
      <c r="E27" s="56"/>
      <c r="F27" s="56"/>
      <c r="G27" s="56"/>
      <c r="H27" s="56"/>
      <c r="I27" s="56"/>
      <c r="J27" s="56">
        <v>1</v>
      </c>
      <c r="K27" s="56">
        <v>104</v>
      </c>
      <c r="L27" s="56"/>
      <c r="M27" s="56">
        <v>288</v>
      </c>
      <c r="N27" s="56"/>
      <c r="O27" s="56">
        <v>345</v>
      </c>
      <c r="P27" s="56">
        <v>328</v>
      </c>
      <c r="Q27" s="56"/>
      <c r="R27" s="56">
        <v>71</v>
      </c>
      <c r="S27" s="56">
        <v>350</v>
      </c>
      <c r="T27" s="56"/>
      <c r="U27" s="56">
        <v>461</v>
      </c>
      <c r="V27" s="56"/>
      <c r="W27" s="56"/>
      <c r="X27" s="56"/>
      <c r="Y27" s="56"/>
      <c r="Z27" s="56">
        <v>1300</v>
      </c>
    </row>
    <row r="28" spans="1:26" ht="48" customHeight="1">
      <c r="A28" s="52">
        <v>17</v>
      </c>
      <c r="B28" s="54" t="s">
        <v>62</v>
      </c>
      <c r="C28" s="4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>
        <v>13721</v>
      </c>
    </row>
    <row r="29" spans="1:26" ht="51" customHeight="1">
      <c r="A29" s="52">
        <v>18</v>
      </c>
      <c r="B29" s="53" t="s">
        <v>55</v>
      </c>
      <c r="C29" s="48"/>
      <c r="D29" s="56"/>
      <c r="E29" s="56"/>
      <c r="F29" s="56"/>
      <c r="G29" s="56"/>
      <c r="H29" s="56"/>
      <c r="I29" s="56"/>
      <c r="J29" s="56"/>
      <c r="K29" s="56">
        <v>1</v>
      </c>
      <c r="L29" s="56">
        <v>1</v>
      </c>
      <c r="M29" s="56">
        <v>1</v>
      </c>
      <c r="N29" s="56"/>
      <c r="O29" s="56">
        <v>1</v>
      </c>
      <c r="P29" s="56"/>
      <c r="Q29" s="56">
        <v>1</v>
      </c>
      <c r="R29" s="56"/>
      <c r="S29" s="56">
        <v>1</v>
      </c>
      <c r="T29" s="56"/>
      <c r="U29" s="56"/>
      <c r="V29" s="56"/>
      <c r="W29" s="56">
        <v>1</v>
      </c>
      <c r="X29" s="56">
        <v>1</v>
      </c>
      <c r="Y29" s="56"/>
      <c r="Z29" s="56"/>
    </row>
    <row r="30" spans="1:26" ht="48.75" customHeight="1">
      <c r="A30" s="52">
        <v>19</v>
      </c>
      <c r="B30" s="54" t="s">
        <v>59</v>
      </c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>
        <v>53941</v>
      </c>
    </row>
    <row r="31" spans="1:26" ht="42" customHeight="1">
      <c r="A31" s="52">
        <v>20</v>
      </c>
      <c r="B31" s="54" t="s">
        <v>166</v>
      </c>
      <c r="C31" s="4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>
        <v>1366</v>
      </c>
    </row>
    <row r="32" spans="1:26" ht="41.25" customHeight="1">
      <c r="A32" s="52">
        <v>21</v>
      </c>
      <c r="B32" s="53" t="s">
        <v>66</v>
      </c>
      <c r="C32" s="48"/>
      <c r="D32" s="56"/>
      <c r="E32" s="56"/>
      <c r="F32" s="56"/>
      <c r="G32" s="56"/>
      <c r="H32" s="56"/>
      <c r="I32" s="56"/>
      <c r="J32" s="56"/>
      <c r="K32" s="56"/>
      <c r="L32" s="56"/>
      <c r="M32" s="56">
        <v>0.5</v>
      </c>
      <c r="N32" s="56"/>
      <c r="O32" s="56">
        <v>0.7</v>
      </c>
      <c r="P32" s="56">
        <v>0.7</v>
      </c>
      <c r="Q32" s="56"/>
      <c r="R32" s="56"/>
      <c r="S32" s="56"/>
      <c r="T32" s="56">
        <v>1.5</v>
      </c>
      <c r="U32" s="56"/>
      <c r="V32" s="56"/>
      <c r="W32" s="56"/>
      <c r="X32" s="56"/>
      <c r="Y32" s="56"/>
      <c r="Z32" s="56">
        <v>66</v>
      </c>
    </row>
    <row r="33" spans="1:26" ht="42.75" customHeight="1">
      <c r="A33" s="52">
        <v>22</v>
      </c>
      <c r="B33" s="55" t="s">
        <v>67</v>
      </c>
      <c r="C33" s="5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>
        <v>64</v>
      </c>
    </row>
    <row r="34" spans="1:26" ht="47.25" customHeight="1">
      <c r="A34" s="52">
        <v>23</v>
      </c>
      <c r="B34" s="55" t="s">
        <v>68</v>
      </c>
      <c r="C34" s="5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>
        <v>60</v>
      </c>
    </row>
  </sheetData>
  <sheetProtection/>
  <mergeCells count="3">
    <mergeCell ref="A9:A11"/>
    <mergeCell ref="B9:B11"/>
    <mergeCell ref="C9:Z9"/>
  </mergeCells>
  <printOptions/>
  <pageMargins left="0.9333333333333333" right="0.25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2018-05-30T09:34:43Z</cp:lastPrinted>
  <dcterms:created xsi:type="dcterms:W3CDTF">2016-10-20T18:22:25Z</dcterms:created>
  <dcterms:modified xsi:type="dcterms:W3CDTF">2018-05-30T11:48:57Z</dcterms:modified>
  <cp:category/>
  <cp:version/>
  <cp:contentType/>
  <cp:contentStatus/>
</cp:coreProperties>
</file>