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Лист1" sheetId="1" r:id="rId1"/>
  </sheets>
  <definedNames>
    <definedName name="_xlnm.Print_Area" localSheetId="0">'Лист1'!$A$1:$I$45</definedName>
  </definedNames>
  <calcPr fullCalcOnLoad="1" refMode="R1C1"/>
</workbook>
</file>

<file path=xl/sharedStrings.xml><?xml version="1.0" encoding="utf-8"?>
<sst xmlns="http://schemas.openxmlformats.org/spreadsheetml/2006/main" count="90" uniqueCount="90">
  <si>
    <t>Наименование показателя</t>
  </si>
  <si>
    <t>Код дохода по КД</t>
  </si>
  <si>
    <t>000 1 05 00000 00 0000 000</t>
  </si>
  <si>
    <t>182 1 05 01010 01 0000 110</t>
  </si>
  <si>
    <t>182 1 05 01020 01 0000 110</t>
  </si>
  <si>
    <t>182 1 05 02000 02 0000 110</t>
  </si>
  <si>
    <t>Налог на имущество физических лиц</t>
  </si>
  <si>
    <t>182 1 06 01010 03 0000 110</t>
  </si>
  <si>
    <t>000 1 16 90030 03 0000 140</t>
  </si>
  <si>
    <t>000 1 00 00000 00 0000 000</t>
  </si>
  <si>
    <t>000 1 16 06000 01 0000 140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</si>
  <si>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</si>
  <si>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</si>
  <si>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</si>
  <si>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</si>
  <si>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Доходы от продажи материальных  и нематериальных активов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</si>
  <si>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</si>
  <si>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</si>
  <si>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</si>
  <si>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</si>
  <si>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</si>
  <si>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 полномочия Санкт-Петербурга по 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</si>
  <si>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</si>
  <si>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182 1 05 01000 00 0000 110</t>
  </si>
  <si>
    <t>000 1 06 00000 00 0000 000</t>
  </si>
  <si>
    <t>182 1 06 01000 00 0000 110</t>
  </si>
  <si>
    <t>000 1 13 00000 00 0000 000</t>
  </si>
  <si>
    <t>000 1 14 00000 00 0000 000</t>
  </si>
  <si>
    <t>000 1 16 00000 00 0000 000</t>
  </si>
  <si>
    <t>000 1 16 90000 00 0000 140</t>
  </si>
  <si>
    <t>000 2 00 00000 00 0000 000</t>
  </si>
  <si>
    <t>000 2 02 00000 00 0000 000</t>
  </si>
  <si>
    <t>907 2 02  03024 03 0200 151</t>
  </si>
  <si>
    <t>000 0 00 00000 00 0000 000</t>
  </si>
  <si>
    <t xml:space="preserve">Минимальный налог, зачисляемый в бюджеты субъектов Российской Федерации </t>
  </si>
  <si>
    <t>182 1 05 01050 01 0000 110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</si>
  <si>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</si>
  <si>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</si>
  <si>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000 1 13 02993 03 0100 130</t>
  </si>
  <si>
    <t>182 1 05 04030 02 0000 110</t>
  </si>
  <si>
    <t>000 1 16 33030 03 0000 140</t>
  </si>
  <si>
    <t xml:space="preserve">Оценка ожидаемого исполнения бюджета муниципального образования муниципальный округ №7 по доходам  ( тыс. руб.)                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</si>
  <si>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</si>
  <si>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</si>
  <si>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местные бюджеты внутригородских муниципальных образований городов федерального значения 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</si>
  <si>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</si>
  <si>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</si>
  <si>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</si>
  <si>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182 1 05  01022 01 0000 110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</si>
  <si>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</si>
  <si>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182 1 05 02020 02 0000 110</t>
  </si>
  <si>
    <t>в % к  плану на 2016 год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</si>
  <si>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</si>
  <si>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</si>
  <si>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</si>
  <si>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</si>
  <si>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</si>
  <si>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</si>
  <si>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</si>
  <si>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</si>
  <si>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</si>
  <si>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</si>
  <si>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</t>
  </si>
  <si>
    <t>Приложение № 7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</si>
  <si>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</si>
  <si>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</si>
  <si>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</si>
  <si>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</si>
  <si>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ДОХОДЫ БЮДЖЕТА - ВСЕГО</t>
  </si>
  <si>
    <t>БЕЗВОЗМЕЗДНЫЕ ПОСТУПЛЕНИЯ ОТ ДРУГИХ БЮДЖЕТОВ БЮДЖЕТНОЙ СИСТЕМЫ РОССИЙСКОЙ ФЕДЕРАЦИИ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</si>
  <si>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</si>
  <si>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000 1 16 90030 03 0300 140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</si>
  <si>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</si>
  <si>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907 1 16 90030 03 0400 140</t>
  </si>
  <si>
    <t>000 2 02  30000 00 0000 151</t>
  </si>
  <si>
    <t>000 2 02  30024 00 0000 151</t>
  </si>
  <si>
    <t>000 2 02  30024 03 0000 151</t>
  </si>
  <si>
    <t>907 2 02  30024 03 0100 151</t>
  </si>
  <si>
    <t>907 2 02 30024 03 0200 151</t>
  </si>
  <si>
    <t>000 2 02 30027 00 0000 151</t>
  </si>
  <si>
    <t>000 2 02 30027 03 0000 151</t>
  </si>
  <si>
    <t xml:space="preserve"> 907 2 02 30027 03 0100 151 </t>
  </si>
  <si>
    <t xml:space="preserve"> 907 2 02 30027 03 0200 151 </t>
  </si>
  <si>
    <t>Назначено 2018 год</t>
  </si>
  <si>
    <t>Прогноз исполнения 2018 год</t>
  </si>
  <si>
    <t>в % к  плану на 2018 год</t>
  </si>
  <si>
    <t>Исполнено 
8 мес 2018 года</t>
  </si>
  <si>
    <t>Исполнено 
8 мес 2017 года</t>
  </si>
  <si>
    <t>в % к  исполне-нию 
за 8 мес 2017 года</t>
  </si>
  <si>
    <t xml:space="preserve">к Постановлению от 18.10.2018 №52-П-Э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</si>
</sst>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2" fontId="6" fillId="0" borderId="10" xfId="58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172" fontId="3" fillId="0" borderId="10" xfId="5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1.25390625" style="6" customWidth="1"/>
    <col min="2" max="2" width="23.00390625" style="6" customWidth="1"/>
    <col min="3" max="3" width="9.875" style="10" customWidth="1"/>
    <col min="4" max="4" width="10.375" style="10" customWidth="1"/>
    <col min="5" max="5" width="9.75390625" style="10" customWidth="1"/>
    <col min="6" max="6" width="8.00390625" style="10" customWidth="1"/>
    <col min="7" max="7" width="11.125" style="10" hidden="1" customWidth="1"/>
    <col min="8" max="8" width="11.875" style="10" customWidth="1"/>
    <col min="9" max="9" width="11.125" style="6" customWidth="1"/>
    <col min="10" max="10" width="10.375" style="7" hidden="1" customWidth="1"/>
    <col min="11" max="11" width="2.875" style="5" hidden="1" customWidth="1"/>
    <col min="12" max="12" width="1.37890625" style="5" hidden="1" customWidth="1"/>
  </cols>
  <sheetData>
    <row r="1" spans="1:12" s="2" customFormat="1" ht="12.75">
      <c r="A1" s="30"/>
      <c r="B1" s="30"/>
      <c r="C1" s="31"/>
      <c r="D1" s="31"/>
      <c r="E1" s="32"/>
      <c r="F1" s="32"/>
      <c r="G1" s="32"/>
      <c r="H1" s="33"/>
      <c r="I1" s="33" t="s">
        <v>63</v>
      </c>
      <c r="J1" s="4"/>
      <c r="K1" s="5"/>
      <c r="L1" s="5"/>
    </row>
    <row r="2" spans="1:12" s="2" customFormat="1" ht="12.75">
      <c r="A2" s="30"/>
      <c r="B2" s="30"/>
      <c r="C2" s="31"/>
      <c r="D2" s="31"/>
      <c r="E2" s="32"/>
      <c r="F2" s="32"/>
      <c r="G2" s="32"/>
      <c r="H2" s="33"/>
      <c r="I2" s="33" t="s">
        <v>89</v>
      </c>
      <c r="J2" s="4"/>
      <c r="K2" s="5"/>
      <c r="L2" s="5"/>
    </row>
    <row r="3" spans="1:12" s="2" customFormat="1" ht="12.75">
      <c r="A3" s="30"/>
      <c r="B3" s="30"/>
      <c r="C3" s="31"/>
      <c r="D3" s="31"/>
      <c r="E3" s="34"/>
      <c r="F3" s="34"/>
      <c r="G3" s="34"/>
      <c r="H3" s="34"/>
      <c r="I3" s="35"/>
      <c r="J3" s="7"/>
      <c r="K3" s="5"/>
      <c r="L3" s="5"/>
    </row>
    <row r="4" spans="1:9" ht="23.25" customHeight="1">
      <c r="A4" s="29" t="s">
        <v>41</v>
      </c>
      <c r="B4" s="29"/>
      <c r="C4" s="29"/>
      <c r="D4" s="29"/>
      <c r="E4" s="29"/>
      <c r="F4" s="29"/>
      <c r="G4" s="29"/>
      <c r="H4" s="29"/>
      <c r="I4" s="29"/>
    </row>
    <row r="5" spans="1:9" ht="23.25" customHeight="1">
      <c r="A5" s="28"/>
      <c r="B5" s="36"/>
      <c r="C5" s="36"/>
      <c r="D5" s="36"/>
      <c r="E5" s="36"/>
      <c r="F5" s="36"/>
      <c r="G5" s="36"/>
      <c r="H5" s="36"/>
      <c r="I5" s="35"/>
    </row>
    <row r="6" spans="1:12" s="1" customFormat="1" ht="85.5" customHeight="1">
      <c r="A6" s="13" t="s">
        <v>0</v>
      </c>
      <c r="B6" s="13" t="s">
        <v>1</v>
      </c>
      <c r="C6" s="26" t="s">
        <v>83</v>
      </c>
      <c r="D6" s="26" t="s">
        <v>86</v>
      </c>
      <c r="E6" s="26" t="s">
        <v>87</v>
      </c>
      <c r="F6" s="14" t="s">
        <v>88</v>
      </c>
      <c r="G6" s="14" t="s">
        <v>51</v>
      </c>
      <c r="H6" s="14" t="s">
        <v>84</v>
      </c>
      <c r="I6" s="14" t="s">
        <v>85</v>
      </c>
      <c r="J6" s="37">
        <v>2017</v>
      </c>
      <c r="K6" s="11">
        <v>2018</v>
      </c>
      <c r="L6" s="11">
        <v>2019</v>
      </c>
    </row>
    <row r="7" spans="1:12" ht="24" customHeight="1">
      <c r="A7" s="40" t="s">
        <v>68</v>
      </c>
      <c r="B7" s="12" t="s">
        <v>33</v>
      </c>
      <c r="C7" s="15">
        <f>C8+C34</f>
        <v>103854.1</v>
      </c>
      <c r="D7" s="16">
        <f>D8+D34</f>
        <v>76990.19999999998</v>
      </c>
      <c r="E7" s="16">
        <f>E8+E34</f>
        <v>69869.09999999999</v>
      </c>
      <c r="F7" s="16">
        <f>D7/E7%</f>
        <v>110.19205915061163</v>
      </c>
      <c r="G7" s="16">
        <f>H7/C7%</f>
        <v>100.09436314984193</v>
      </c>
      <c r="H7" s="16">
        <f>H8+H34</f>
        <v>103952.1</v>
      </c>
      <c r="I7" s="16">
        <f>H7/C7%</f>
        <v>100.09436314984193</v>
      </c>
      <c r="J7" s="38">
        <f>J8+J34</f>
        <v>154576.08692</v>
      </c>
      <c r="K7" s="8">
        <f>K8+K34</f>
        <v>164609.55344</v>
      </c>
      <c r="L7" s="8">
        <f>L8+L34</f>
        <v>174864.489695616</v>
      </c>
    </row>
    <row r="8" spans="1:12" s="1" customFormat="1" ht="24">
      <c r="A8" s="21" t="s">
        <v>57</v>
      </c>
      <c r="B8" s="18" t="s">
        <v>9</v>
      </c>
      <c r="C8" s="19">
        <f>C9+C19+C22+C25</f>
        <v>88514.1</v>
      </c>
      <c r="D8" s="19">
        <f>D9+D19+D22+D25</f>
        <v>67706.79999999999</v>
      </c>
      <c r="E8" s="19">
        <f>E9+E19+E22+E25</f>
        <v>59704.7</v>
      </c>
      <c r="F8" s="20">
        <f aca="true" t="shared" si="0" ref="F8:F18">D8/E8%</f>
        <v>113.4027974347078</v>
      </c>
      <c r="G8" s="20">
        <f aca="true" t="shared" si="1" ref="G8:G45">H8/C8%</f>
        <v>101.1774395265839</v>
      </c>
      <c r="H8" s="20">
        <f>H9+H19+H22+H25</f>
        <v>89556.3</v>
      </c>
      <c r="I8" s="20">
        <f aca="true" t="shared" si="2" ref="I8:I45">H8/C8%</f>
        <v>101.1774395265839</v>
      </c>
      <c r="J8" s="39">
        <f>J9+J19+J22+J25</f>
        <v>137519.6</v>
      </c>
      <c r="K8" s="9">
        <f>K9+K19+K22+K25</f>
        <v>146359.05344</v>
      </c>
      <c r="L8" s="9">
        <f>L9+L19+L22+L25</f>
        <v>155071.489695616</v>
      </c>
    </row>
    <row r="9" spans="1:12" s="1" customFormat="1" ht="24">
      <c r="A9" s="21" t="s">
        <v>58</v>
      </c>
      <c r="B9" s="18" t="s">
        <v>2</v>
      </c>
      <c r="C9" s="19">
        <f>C10+C16+C18</f>
        <v>80081.5</v>
      </c>
      <c r="D9" s="19">
        <f>D10+D16+D18</f>
        <v>60780.99999999999</v>
      </c>
      <c r="E9" s="19">
        <f>E10+E16+E18</f>
        <v>53987.299999999996</v>
      </c>
      <c r="F9" s="20">
        <f t="shared" si="0"/>
        <v>112.58388546936038</v>
      </c>
      <c r="G9" s="20">
        <f t="shared" si="1"/>
        <v>100.85974913057322</v>
      </c>
      <c r="H9" s="20">
        <f>H10+H16+H18</f>
        <v>80770</v>
      </c>
      <c r="I9" s="20">
        <f t="shared" si="2"/>
        <v>100.85974913057322</v>
      </c>
      <c r="J9" s="39">
        <f>J10+J16+J18</f>
        <v>128592.6</v>
      </c>
      <c r="K9" s="9">
        <f>K10+K16+K18</f>
        <v>136700.03944</v>
      </c>
      <c r="L9" s="9">
        <f>L10+L16+L18</f>
        <v>144746.003729616</v>
      </c>
    </row>
    <row r="10" spans="1:12" s="1" customFormat="1" ht="36">
      <c r="A10" s="21" t="s">
        <v>11</v>
      </c>
      <c r="B10" s="18" t="s">
        <v>23</v>
      </c>
      <c r="C10" s="19">
        <f>C11+C13+C15</f>
        <v>50333.5</v>
      </c>
      <c r="D10" s="20">
        <f>D11+D13+D15</f>
        <v>39644.799999999996</v>
      </c>
      <c r="E10" s="20">
        <f>E11+E13+E15</f>
        <v>32644.699999999997</v>
      </c>
      <c r="F10" s="20">
        <f t="shared" si="0"/>
        <v>121.44329707425709</v>
      </c>
      <c r="G10" s="20">
        <f t="shared" si="1"/>
        <v>97.88709308909574</v>
      </c>
      <c r="H10" s="20">
        <f>H11+H13+H15</f>
        <v>49270</v>
      </c>
      <c r="I10" s="20">
        <f t="shared" si="2"/>
        <v>97.88709308909574</v>
      </c>
      <c r="J10" s="39">
        <f>J11+J13+J15</f>
        <v>53342.600000000006</v>
      </c>
      <c r="K10" s="9">
        <f>K11+K13+K15</f>
        <v>57311.28944000001</v>
      </c>
      <c r="L10" s="9">
        <f>L11+L13+L15</f>
        <v>61546.59372961601</v>
      </c>
    </row>
    <row r="11" spans="1:12" ht="48">
      <c r="A11" s="21" t="s">
        <v>12</v>
      </c>
      <c r="B11" s="18" t="s">
        <v>3</v>
      </c>
      <c r="C11" s="19">
        <v>33500</v>
      </c>
      <c r="D11" s="20">
        <v>22972.7</v>
      </c>
      <c r="E11" s="20">
        <v>19784.1</v>
      </c>
      <c r="F11" s="20">
        <f t="shared" si="0"/>
        <v>116.11698282964605</v>
      </c>
      <c r="G11" s="20">
        <f>H11/C11%</f>
        <v>90.44776119402985</v>
      </c>
      <c r="H11" s="27">
        <v>30300</v>
      </c>
      <c r="I11" s="20">
        <f t="shared" si="2"/>
        <v>90.44776119402985</v>
      </c>
      <c r="J11" s="39">
        <f>H11*1.082</f>
        <v>32784.600000000006</v>
      </c>
      <c r="K11" s="9">
        <f>J11*1.0744</f>
        <v>35223.774240000006</v>
      </c>
      <c r="L11" s="9">
        <f>K11*1.0739</f>
        <v>37826.81115633601</v>
      </c>
    </row>
    <row r="12" spans="1:12" ht="60" hidden="1">
      <c r="A12" s="21" t="s">
        <v>52</v>
      </c>
      <c r="B12" s="18" t="s">
        <v>53</v>
      </c>
      <c r="C12" s="19">
        <v>0</v>
      </c>
      <c r="D12" s="20">
        <v>0</v>
      </c>
      <c r="E12" s="20">
        <v>-32.92173</v>
      </c>
      <c r="F12" s="20">
        <v>0</v>
      </c>
      <c r="G12" s="20">
        <v>0</v>
      </c>
      <c r="H12" s="20">
        <v>0</v>
      </c>
      <c r="I12" s="20" t="e">
        <f t="shared" si="2"/>
        <v>#DIV/0!</v>
      </c>
      <c r="J12" s="39"/>
      <c r="K12" s="9"/>
      <c r="L12" s="9"/>
    </row>
    <row r="13" spans="1:12" ht="60">
      <c r="A13" s="21" t="s">
        <v>13</v>
      </c>
      <c r="B13" s="18" t="s">
        <v>4</v>
      </c>
      <c r="C13" s="19">
        <v>16833.5</v>
      </c>
      <c r="D13" s="20">
        <v>16695.5</v>
      </c>
      <c r="E13" s="20">
        <v>12981.5</v>
      </c>
      <c r="F13" s="20">
        <f t="shared" si="0"/>
        <v>128.60994492161922</v>
      </c>
      <c r="G13" s="20">
        <f t="shared" si="1"/>
        <v>112.87016960228117</v>
      </c>
      <c r="H13" s="27">
        <v>19000</v>
      </c>
      <c r="I13" s="20">
        <f t="shared" si="2"/>
        <v>112.87016960228117</v>
      </c>
      <c r="J13" s="39">
        <f>H13*1.082</f>
        <v>20558</v>
      </c>
      <c r="K13" s="9">
        <f>J13*1.0744</f>
        <v>22087.5152</v>
      </c>
      <c r="L13" s="9">
        <f>K13*1.0739</f>
        <v>23719.782573280005</v>
      </c>
    </row>
    <row r="14" spans="1:12" ht="75.75" customHeight="1" hidden="1">
      <c r="A14" s="21" t="s">
        <v>47</v>
      </c>
      <c r="B14" s="18" t="s">
        <v>48</v>
      </c>
      <c r="C14" s="19">
        <v>0</v>
      </c>
      <c r="D14" s="20">
        <v>0.01098</v>
      </c>
      <c r="E14" s="20">
        <v>-1.197</v>
      </c>
      <c r="F14" s="20">
        <v>0</v>
      </c>
      <c r="G14" s="20">
        <v>0</v>
      </c>
      <c r="H14" s="20">
        <v>0.01098</v>
      </c>
      <c r="I14" s="20" t="e">
        <f t="shared" si="2"/>
        <v>#DIV/0!</v>
      </c>
      <c r="J14" s="39"/>
      <c r="K14" s="9"/>
      <c r="L14" s="9"/>
    </row>
    <row r="15" spans="1:12" ht="36">
      <c r="A15" s="21" t="s">
        <v>34</v>
      </c>
      <c r="B15" s="18" t="s">
        <v>35</v>
      </c>
      <c r="C15" s="19">
        <v>0</v>
      </c>
      <c r="D15" s="20">
        <v>-23.4</v>
      </c>
      <c r="E15" s="20">
        <v>-120.9</v>
      </c>
      <c r="F15" s="20">
        <f t="shared" si="0"/>
        <v>19.354838709677416</v>
      </c>
      <c r="G15" s="20" t="e">
        <f t="shared" si="1"/>
        <v>#DIV/0!</v>
      </c>
      <c r="H15" s="20">
        <v>-30</v>
      </c>
      <c r="I15" s="20"/>
      <c r="J15" s="39">
        <v>0</v>
      </c>
      <c r="K15" s="9">
        <v>0</v>
      </c>
      <c r="L15" s="9">
        <v>0</v>
      </c>
    </row>
    <row r="16" spans="1:12" s="1" customFormat="1" ht="24">
      <c r="A16" s="21" t="s">
        <v>14</v>
      </c>
      <c r="B16" s="18" t="s">
        <v>5</v>
      </c>
      <c r="C16" s="19">
        <v>26248</v>
      </c>
      <c r="D16" s="20">
        <v>16930.3</v>
      </c>
      <c r="E16" s="20">
        <v>18455.7</v>
      </c>
      <c r="F16" s="20">
        <f t="shared" si="0"/>
        <v>91.73480279805153</v>
      </c>
      <c r="G16" s="20">
        <f t="shared" si="1"/>
        <v>100.96007314843035</v>
      </c>
      <c r="H16" s="27">
        <v>26500</v>
      </c>
      <c r="I16" s="20">
        <f t="shared" si="2"/>
        <v>100.96007314843035</v>
      </c>
      <c r="J16" s="39">
        <f>H16*100/45*1.075</f>
        <v>63305.555555555555</v>
      </c>
      <c r="K16" s="9">
        <f>J16*1.055</f>
        <v>66787.36111111111</v>
      </c>
      <c r="L16" s="9">
        <f>K16*1.048</f>
        <v>69993.15444444444</v>
      </c>
    </row>
    <row r="17" spans="1:12" ht="50.25" customHeight="1" hidden="1">
      <c r="A17" s="21" t="s">
        <v>49</v>
      </c>
      <c r="B17" s="18" t="s">
        <v>50</v>
      </c>
      <c r="C17" s="19">
        <v>0</v>
      </c>
      <c r="D17" s="20">
        <v>5.39779</v>
      </c>
      <c r="E17" s="20">
        <v>26.1</v>
      </c>
      <c r="F17" s="20">
        <f t="shared" si="0"/>
        <v>20.6811877394636</v>
      </c>
      <c r="G17" s="20">
        <v>0</v>
      </c>
      <c r="H17" s="20">
        <v>5.3979</v>
      </c>
      <c r="I17" s="20" t="e">
        <f t="shared" si="2"/>
        <v>#DIV/0!</v>
      </c>
      <c r="J17" s="39"/>
      <c r="K17" s="9"/>
      <c r="L17" s="9"/>
    </row>
    <row r="18" spans="1:12" ht="60">
      <c r="A18" s="21" t="s">
        <v>42</v>
      </c>
      <c r="B18" s="18" t="s">
        <v>39</v>
      </c>
      <c r="C18" s="19">
        <v>3500</v>
      </c>
      <c r="D18" s="20">
        <v>4205.9</v>
      </c>
      <c r="E18" s="20">
        <v>2886.9</v>
      </c>
      <c r="F18" s="20">
        <f t="shared" si="0"/>
        <v>145.68914752849076</v>
      </c>
      <c r="G18" s="20">
        <f t="shared" si="1"/>
        <v>142.85714285714286</v>
      </c>
      <c r="H18" s="20">
        <v>5000</v>
      </c>
      <c r="I18" s="20">
        <f t="shared" si="2"/>
        <v>142.85714285714286</v>
      </c>
      <c r="J18" s="39">
        <f>H18*100/45*1.075</f>
        <v>11944.444444444443</v>
      </c>
      <c r="K18" s="9">
        <f>J18*1.055</f>
        <v>12601.388888888887</v>
      </c>
      <c r="L18" s="9">
        <f>K18*1.048</f>
        <v>13206.255555555554</v>
      </c>
    </row>
    <row r="19" spans="1:12" s="1" customFormat="1" ht="12.75">
      <c r="A19" s="21" t="s">
        <v>59</v>
      </c>
      <c r="B19" s="18" t="s">
        <v>24</v>
      </c>
      <c r="C19" s="19">
        <f>C20</f>
        <v>0</v>
      </c>
      <c r="D19" s="20">
        <f>D20</f>
        <v>0</v>
      </c>
      <c r="E19" s="20">
        <v>0</v>
      </c>
      <c r="F19" s="20">
        <v>0</v>
      </c>
      <c r="G19" s="20" t="e">
        <f t="shared" si="1"/>
        <v>#DIV/0!</v>
      </c>
      <c r="H19" s="20">
        <f>H20</f>
        <v>0</v>
      </c>
      <c r="I19" s="20"/>
      <c r="J19" s="39">
        <f aca="true" t="shared" si="3" ref="J19:L20">J20</f>
        <v>0</v>
      </c>
      <c r="K19" s="9">
        <f t="shared" si="3"/>
        <v>0</v>
      </c>
      <c r="L19" s="9">
        <f t="shared" si="3"/>
        <v>0</v>
      </c>
    </row>
    <row r="20" spans="1:12" ht="12.75">
      <c r="A20" s="21" t="s">
        <v>6</v>
      </c>
      <c r="B20" s="18" t="s">
        <v>25</v>
      </c>
      <c r="C20" s="19">
        <f>C21</f>
        <v>0</v>
      </c>
      <c r="D20" s="20">
        <f>D21</f>
        <v>0</v>
      </c>
      <c r="E20" s="20">
        <v>0</v>
      </c>
      <c r="F20" s="20">
        <v>0</v>
      </c>
      <c r="G20" s="20" t="e">
        <f t="shared" si="1"/>
        <v>#DIV/0!</v>
      </c>
      <c r="H20" s="20">
        <f>H21</f>
        <v>0</v>
      </c>
      <c r="I20" s="20"/>
      <c r="J20" s="39">
        <f t="shared" si="3"/>
        <v>0</v>
      </c>
      <c r="K20" s="9">
        <f t="shared" si="3"/>
        <v>0</v>
      </c>
      <c r="L20" s="9">
        <f t="shared" si="3"/>
        <v>0</v>
      </c>
    </row>
    <row r="21" spans="1:12" ht="84">
      <c r="A21" s="21" t="s">
        <v>46</v>
      </c>
      <c r="B21" s="18" t="s">
        <v>7</v>
      </c>
      <c r="C21" s="19">
        <v>0</v>
      </c>
      <c r="D21" s="20"/>
      <c r="E21" s="20">
        <v>0</v>
      </c>
      <c r="F21" s="20">
        <v>0</v>
      </c>
      <c r="G21" s="20" t="e">
        <f t="shared" si="1"/>
        <v>#DIV/0!</v>
      </c>
      <c r="H21" s="20"/>
      <c r="I21" s="20"/>
      <c r="J21" s="39">
        <v>0</v>
      </c>
      <c r="K21" s="9">
        <v>0</v>
      </c>
      <c r="L21" s="9">
        <v>0</v>
      </c>
    </row>
    <row r="22" spans="1:12" s="1" customFormat="1" ht="48">
      <c r="A22" s="21" t="s">
        <v>60</v>
      </c>
      <c r="B22" s="18" t="s">
        <v>26</v>
      </c>
      <c r="C22" s="19">
        <f>C24</f>
        <v>364.5</v>
      </c>
      <c r="D22" s="20">
        <f>D24</f>
        <v>536.3</v>
      </c>
      <c r="E22" s="20">
        <f>E24</f>
        <v>912.6</v>
      </c>
      <c r="F22" s="20">
        <f>D22/E22%</f>
        <v>58.76616261231646</v>
      </c>
      <c r="G22" s="20">
        <f t="shared" si="1"/>
        <v>147.13305898491083</v>
      </c>
      <c r="H22" s="20">
        <f>H24</f>
        <v>536.3</v>
      </c>
      <c r="I22" s="20">
        <f t="shared" si="2"/>
        <v>147.13305898491083</v>
      </c>
      <c r="J22" s="39">
        <f>J24</f>
        <v>50</v>
      </c>
      <c r="K22" s="9">
        <f>K24</f>
        <v>54.1</v>
      </c>
      <c r="L22" s="9">
        <f>L24</f>
        <v>57.8329</v>
      </c>
    </row>
    <row r="23" spans="1:12" ht="15.75" customHeight="1" hidden="1">
      <c r="A23" s="17" t="s">
        <v>15</v>
      </c>
      <c r="B23" s="18" t="s">
        <v>27</v>
      </c>
      <c r="C23" s="19"/>
      <c r="D23" s="20"/>
      <c r="E23" s="20"/>
      <c r="F23" s="20" t="e">
        <f>D23/E23%</f>
        <v>#DIV/0!</v>
      </c>
      <c r="G23" s="20" t="e">
        <f t="shared" si="1"/>
        <v>#DIV/0!</v>
      </c>
      <c r="H23" s="20"/>
      <c r="I23" s="20" t="e">
        <f t="shared" si="2"/>
        <v>#DIV/0!</v>
      </c>
      <c r="J23" s="39"/>
      <c r="K23" s="9"/>
      <c r="L23" s="9"/>
    </row>
    <row r="24" spans="1:12" ht="96">
      <c r="A24" s="21" t="s">
        <v>36</v>
      </c>
      <c r="B24" s="18" t="s">
        <v>38</v>
      </c>
      <c r="C24" s="19">
        <v>364.5</v>
      </c>
      <c r="D24" s="20">
        <v>536.3</v>
      </c>
      <c r="E24" s="20">
        <v>912.6</v>
      </c>
      <c r="F24" s="20">
        <f>D24/E24%</f>
        <v>58.76616261231646</v>
      </c>
      <c r="G24" s="20">
        <f t="shared" si="1"/>
        <v>147.13305898491083</v>
      </c>
      <c r="H24" s="20">
        <v>536.3</v>
      </c>
      <c r="I24" s="20">
        <f t="shared" si="2"/>
        <v>147.13305898491083</v>
      </c>
      <c r="J24" s="39">
        <v>50</v>
      </c>
      <c r="K24" s="9">
        <f>J24*1.082</f>
        <v>54.1</v>
      </c>
      <c r="L24" s="9">
        <f>K24*1.069</f>
        <v>57.8329</v>
      </c>
    </row>
    <row r="25" spans="1:12" s="1" customFormat="1" ht="24">
      <c r="A25" s="21" t="s">
        <v>61</v>
      </c>
      <c r="B25" s="18" t="s">
        <v>28</v>
      </c>
      <c r="C25" s="19">
        <f>SUM(C26:C28)</f>
        <v>8068.1</v>
      </c>
      <c r="D25" s="20">
        <f>D27+D28+D26</f>
        <v>6389.5</v>
      </c>
      <c r="E25" s="20">
        <f>E27+E28+E26</f>
        <v>4804.799999999999</v>
      </c>
      <c r="F25" s="20">
        <f>D25/E25%</f>
        <v>132.98160173160176</v>
      </c>
      <c r="G25" s="20">
        <f t="shared" si="1"/>
        <v>102.25455807439174</v>
      </c>
      <c r="H25" s="20">
        <f>H27+H28+H26</f>
        <v>8250</v>
      </c>
      <c r="I25" s="20">
        <f t="shared" si="2"/>
        <v>102.25455807439174</v>
      </c>
      <c r="J25" s="39">
        <f>J26+J27+J28</f>
        <v>8877</v>
      </c>
      <c r="K25" s="9">
        <f>K26+K27+K28</f>
        <v>9604.914</v>
      </c>
      <c r="L25" s="9">
        <f>L26+L27+L28</f>
        <v>10267.653066</v>
      </c>
    </row>
    <row r="26" spans="1:12" ht="96">
      <c r="A26" s="21" t="s">
        <v>43</v>
      </c>
      <c r="B26" s="18" t="s">
        <v>40</v>
      </c>
      <c r="C26" s="19">
        <v>1100</v>
      </c>
      <c r="D26" s="20">
        <v>552.2</v>
      </c>
      <c r="E26" s="20">
        <v>453.2</v>
      </c>
      <c r="F26" s="20">
        <f>D26/E26%</f>
        <v>121.84466019417476</v>
      </c>
      <c r="G26" s="20">
        <f t="shared" si="1"/>
        <v>54.54545454545455</v>
      </c>
      <c r="H26" s="20">
        <v>600</v>
      </c>
      <c r="I26" s="20">
        <f t="shared" si="2"/>
        <v>54.54545454545455</v>
      </c>
      <c r="J26" s="39">
        <f>H26*1.076</f>
        <v>645.6</v>
      </c>
      <c r="K26" s="9">
        <f>J26*1.082</f>
        <v>698.5392</v>
      </c>
      <c r="L26" s="9">
        <f>K26*1.069</f>
        <v>746.7384048</v>
      </c>
    </row>
    <row r="27" spans="1:12" ht="72">
      <c r="A27" s="21" t="s">
        <v>16</v>
      </c>
      <c r="B27" s="18" t="s">
        <v>10</v>
      </c>
      <c r="C27" s="19">
        <v>368.1</v>
      </c>
      <c r="D27" s="20">
        <v>60</v>
      </c>
      <c r="E27" s="20">
        <v>161</v>
      </c>
      <c r="F27" s="20">
        <f aca="true" t="shared" si="4" ref="F27:F35">D27/E27%</f>
        <v>37.267080745341616</v>
      </c>
      <c r="G27" s="20">
        <f t="shared" si="1"/>
        <v>27.166530834012494</v>
      </c>
      <c r="H27" s="20">
        <v>100</v>
      </c>
      <c r="I27" s="20">
        <f t="shared" si="2"/>
        <v>27.166530834012494</v>
      </c>
      <c r="J27" s="39">
        <f>H27*1.076</f>
        <v>107.60000000000001</v>
      </c>
      <c r="K27" s="9">
        <f>J27*1.082</f>
        <v>116.42320000000002</v>
      </c>
      <c r="L27" s="9">
        <f>K27*1.069</f>
        <v>124.45640080000001</v>
      </c>
    </row>
    <row r="28" spans="1:12" ht="36">
      <c r="A28" s="22" t="s">
        <v>17</v>
      </c>
      <c r="B28" s="18" t="s">
        <v>29</v>
      </c>
      <c r="C28" s="19">
        <f>C29</f>
        <v>6600</v>
      </c>
      <c r="D28" s="20">
        <f>D29</f>
        <v>5777.3</v>
      </c>
      <c r="E28" s="20">
        <f>E29</f>
        <v>4190.599999999999</v>
      </c>
      <c r="F28" s="20">
        <f t="shared" si="4"/>
        <v>137.86331312938484</v>
      </c>
      <c r="G28" s="20">
        <f t="shared" si="1"/>
        <v>114.39393939393939</v>
      </c>
      <c r="H28" s="20">
        <f>H29</f>
        <v>7550</v>
      </c>
      <c r="I28" s="20">
        <f t="shared" si="2"/>
        <v>114.39393939393939</v>
      </c>
      <c r="J28" s="39">
        <f>J29</f>
        <v>8123.8</v>
      </c>
      <c r="K28" s="9">
        <f>K29</f>
        <v>8789.9516</v>
      </c>
      <c r="L28" s="9">
        <f>L29</f>
        <v>9396.4582604</v>
      </c>
    </row>
    <row r="29" spans="1:12" ht="72">
      <c r="A29" s="21" t="s">
        <v>44</v>
      </c>
      <c r="B29" s="18" t="s">
        <v>8</v>
      </c>
      <c r="C29" s="19">
        <f aca="true" t="shared" si="5" ref="C29:H29">C30+C31+C32+C33</f>
        <v>6600</v>
      </c>
      <c r="D29" s="19">
        <f t="shared" si="5"/>
        <v>5777.3</v>
      </c>
      <c r="E29" s="19">
        <f t="shared" si="5"/>
        <v>4190.599999999999</v>
      </c>
      <c r="F29" s="20">
        <f t="shared" si="4"/>
        <v>137.86331312938484</v>
      </c>
      <c r="G29" s="19">
        <f t="shared" si="5"/>
        <v>0</v>
      </c>
      <c r="H29" s="19">
        <f t="shared" si="5"/>
        <v>7550</v>
      </c>
      <c r="I29" s="20">
        <f t="shared" si="2"/>
        <v>114.39393939393939</v>
      </c>
      <c r="J29" s="39">
        <f>J30+J31</f>
        <v>8123.8</v>
      </c>
      <c r="K29" s="9">
        <f>K30+K31</f>
        <v>8789.9516</v>
      </c>
      <c r="L29" s="9">
        <f>L30+L31</f>
        <v>9396.4582604</v>
      </c>
    </row>
    <row r="30" spans="1:12" ht="72">
      <c r="A30" s="21" t="s">
        <v>64</v>
      </c>
      <c r="B30" s="18" t="s">
        <v>65</v>
      </c>
      <c r="C30" s="19">
        <v>6500</v>
      </c>
      <c r="D30" s="20">
        <v>5620</v>
      </c>
      <c r="E30" s="20">
        <v>4144.7</v>
      </c>
      <c r="F30" s="20">
        <f t="shared" si="4"/>
        <v>135.59485608126042</v>
      </c>
      <c r="G30" s="20"/>
      <c r="H30" s="20">
        <v>7300</v>
      </c>
      <c r="I30" s="20">
        <f t="shared" si="2"/>
        <v>112.3076923076923</v>
      </c>
      <c r="J30" s="39">
        <f>H30*1.076</f>
        <v>7854.8</v>
      </c>
      <c r="K30" s="9">
        <f>J30*1.082</f>
        <v>8498.893600000001</v>
      </c>
      <c r="L30" s="9">
        <f>K30*1.069</f>
        <v>9085.3172584</v>
      </c>
    </row>
    <row r="31" spans="1:12" ht="84">
      <c r="A31" s="21" t="s">
        <v>66</v>
      </c>
      <c r="B31" s="18" t="s">
        <v>67</v>
      </c>
      <c r="C31" s="19">
        <v>80</v>
      </c>
      <c r="D31" s="20">
        <v>157.3</v>
      </c>
      <c r="E31" s="20">
        <v>39.4</v>
      </c>
      <c r="F31" s="20">
        <f t="shared" si="4"/>
        <v>399.2385786802031</v>
      </c>
      <c r="G31" s="20"/>
      <c r="H31" s="20">
        <v>250</v>
      </c>
      <c r="I31" s="20">
        <f t="shared" si="2"/>
        <v>312.5</v>
      </c>
      <c r="J31" s="39">
        <f>H31*1.076</f>
        <v>269</v>
      </c>
      <c r="K31" s="9">
        <f>J31*1.082</f>
        <v>291.058</v>
      </c>
      <c r="L31" s="9">
        <f>K31*1.069</f>
        <v>311.14100199999996</v>
      </c>
    </row>
    <row r="32" spans="1:12" ht="102.75" customHeight="1">
      <c r="A32" s="21" t="s">
        <v>70</v>
      </c>
      <c r="B32" s="18" t="s">
        <v>71</v>
      </c>
      <c r="C32" s="19">
        <v>10</v>
      </c>
      <c r="D32" s="20">
        <v>0</v>
      </c>
      <c r="E32" s="20">
        <v>0</v>
      </c>
      <c r="F32" s="20">
        <v>0</v>
      </c>
      <c r="G32" s="20"/>
      <c r="H32" s="20">
        <v>0</v>
      </c>
      <c r="I32" s="20">
        <f t="shared" si="2"/>
        <v>0</v>
      </c>
      <c r="J32" s="39"/>
      <c r="K32" s="9"/>
      <c r="L32" s="9"/>
    </row>
    <row r="33" spans="1:12" ht="92.25" customHeight="1">
      <c r="A33" s="21" t="s">
        <v>72</v>
      </c>
      <c r="B33" s="18" t="s">
        <v>73</v>
      </c>
      <c r="C33" s="19">
        <v>10</v>
      </c>
      <c r="D33" s="20">
        <v>0</v>
      </c>
      <c r="E33" s="20">
        <v>6.5</v>
      </c>
      <c r="F33" s="20">
        <f t="shared" si="4"/>
        <v>0</v>
      </c>
      <c r="G33" s="20"/>
      <c r="H33" s="20">
        <v>0</v>
      </c>
      <c r="I33" s="20">
        <f t="shared" si="2"/>
        <v>0</v>
      </c>
      <c r="J33" s="39"/>
      <c r="K33" s="9"/>
      <c r="L33" s="9"/>
    </row>
    <row r="34" spans="1:12" s="3" customFormat="1" ht="12.75">
      <c r="A34" s="17" t="s">
        <v>62</v>
      </c>
      <c r="B34" s="12" t="s">
        <v>30</v>
      </c>
      <c r="C34" s="15">
        <f aca="true" t="shared" si="6" ref="C34:E35">C35</f>
        <v>15340</v>
      </c>
      <c r="D34" s="15">
        <f t="shared" si="6"/>
        <v>9283.4</v>
      </c>
      <c r="E34" s="15">
        <f t="shared" si="6"/>
        <v>10164.4</v>
      </c>
      <c r="F34" s="16">
        <f t="shared" si="4"/>
        <v>91.33249380189682</v>
      </c>
      <c r="G34" s="16">
        <f>H35/C36%</f>
        <v>93.84485006518904</v>
      </c>
      <c r="H34" s="16">
        <f>H35</f>
        <v>14395.8</v>
      </c>
      <c r="I34" s="20">
        <f t="shared" si="2"/>
        <v>93.84485006518904</v>
      </c>
      <c r="J34" s="38">
        <f aca="true" t="shared" si="7" ref="J34:L35">J35</f>
        <v>17056.48692</v>
      </c>
      <c r="K34" s="8">
        <f t="shared" si="7"/>
        <v>18250.5</v>
      </c>
      <c r="L34" s="8">
        <f t="shared" si="7"/>
        <v>19793</v>
      </c>
    </row>
    <row r="35" spans="1:12" s="1" customFormat="1" ht="48">
      <c r="A35" s="21" t="s">
        <v>69</v>
      </c>
      <c r="B35" s="18" t="s">
        <v>31</v>
      </c>
      <c r="C35" s="19">
        <f t="shared" si="6"/>
        <v>15340</v>
      </c>
      <c r="D35" s="19">
        <f t="shared" si="6"/>
        <v>9283.4</v>
      </c>
      <c r="E35" s="19">
        <f t="shared" si="6"/>
        <v>10164.4</v>
      </c>
      <c r="F35" s="20">
        <f t="shared" si="4"/>
        <v>91.33249380189682</v>
      </c>
      <c r="G35" s="20">
        <f>H35/C36%</f>
        <v>93.84485006518904</v>
      </c>
      <c r="H35" s="20">
        <f>H36</f>
        <v>14395.8</v>
      </c>
      <c r="I35" s="20">
        <f t="shared" si="2"/>
        <v>93.84485006518904</v>
      </c>
      <c r="J35" s="39">
        <f t="shared" si="7"/>
        <v>17056.48692</v>
      </c>
      <c r="K35" s="9">
        <f t="shared" si="7"/>
        <v>18250.5</v>
      </c>
      <c r="L35" s="9">
        <f t="shared" si="7"/>
        <v>19793</v>
      </c>
    </row>
    <row r="36" spans="1:12" s="1" customFormat="1" ht="36">
      <c r="A36" s="21" t="s">
        <v>18</v>
      </c>
      <c r="B36" s="23" t="s">
        <v>74</v>
      </c>
      <c r="C36" s="19">
        <f>C37+C42</f>
        <v>15340</v>
      </c>
      <c r="D36" s="20">
        <f>D37++D42</f>
        <v>9283.4</v>
      </c>
      <c r="E36" s="20">
        <f>E37++E42</f>
        <v>10164.4</v>
      </c>
      <c r="F36" s="20">
        <f aca="true" t="shared" si="8" ref="F36:F45">D36/E36%</f>
        <v>91.33249380189682</v>
      </c>
      <c r="G36" s="20">
        <f t="shared" si="1"/>
        <v>93.84485006518904</v>
      </c>
      <c r="H36" s="20">
        <f>H37+H42</f>
        <v>14395.8</v>
      </c>
      <c r="I36" s="20">
        <f t="shared" si="2"/>
        <v>93.84485006518904</v>
      </c>
      <c r="J36" s="39">
        <f>J37+J42</f>
        <v>17056.48692</v>
      </c>
      <c r="K36" s="9">
        <f>K37+K42</f>
        <v>18250.5</v>
      </c>
      <c r="L36" s="9">
        <f>L37+L42</f>
        <v>19793</v>
      </c>
    </row>
    <row r="37" spans="1:12" s="1" customFormat="1" ht="36">
      <c r="A37" s="21" t="s">
        <v>19</v>
      </c>
      <c r="B37" s="23" t="s">
        <v>75</v>
      </c>
      <c r="C37" s="19">
        <f>C38</f>
        <v>2601.4</v>
      </c>
      <c r="D37" s="20">
        <f>D38</f>
        <v>1736.8</v>
      </c>
      <c r="E37" s="20">
        <f>E38</f>
        <v>1670.3</v>
      </c>
      <c r="F37" s="20">
        <f t="shared" si="8"/>
        <v>103.98132072082859</v>
      </c>
      <c r="G37" s="20">
        <f t="shared" si="1"/>
        <v>99.73475820711924</v>
      </c>
      <c r="H37" s="20">
        <f>H38</f>
        <v>2594.5</v>
      </c>
      <c r="I37" s="20">
        <f t="shared" si="2"/>
        <v>99.73475820711924</v>
      </c>
      <c r="J37" s="39">
        <f>J38</f>
        <v>2723.23776</v>
      </c>
      <c r="K37" s="9">
        <f>K38</f>
        <v>2914</v>
      </c>
      <c r="L37" s="9">
        <f>L38</f>
        <v>3203.5</v>
      </c>
    </row>
    <row r="38" spans="1:12" s="1" customFormat="1" ht="60">
      <c r="A38" s="21" t="s">
        <v>45</v>
      </c>
      <c r="B38" s="23" t="s">
        <v>76</v>
      </c>
      <c r="C38" s="19">
        <f>C39+C41</f>
        <v>2601.4</v>
      </c>
      <c r="D38" s="20">
        <f>D39+D41</f>
        <v>1736.8</v>
      </c>
      <c r="E38" s="20">
        <f>E39+E41</f>
        <v>1670.3</v>
      </c>
      <c r="F38" s="20">
        <f t="shared" si="8"/>
        <v>103.98132072082859</v>
      </c>
      <c r="G38" s="20">
        <f t="shared" si="1"/>
        <v>99.73475820711924</v>
      </c>
      <c r="H38" s="20">
        <f>H39+H41</f>
        <v>2594.5</v>
      </c>
      <c r="I38" s="20">
        <f t="shared" si="2"/>
        <v>99.73475820711924</v>
      </c>
      <c r="J38" s="39">
        <f>J39+J41</f>
        <v>2723.23776</v>
      </c>
      <c r="K38" s="9">
        <f>K39+K41</f>
        <v>2914</v>
      </c>
      <c r="L38" s="9">
        <f>L39+L41</f>
        <v>3203.5</v>
      </c>
    </row>
    <row r="39" spans="1:12" s="1" customFormat="1" ht="84">
      <c r="A39" s="21" t="s">
        <v>20</v>
      </c>
      <c r="B39" s="23" t="s">
        <v>77</v>
      </c>
      <c r="C39" s="19">
        <v>2594.5</v>
      </c>
      <c r="D39" s="20">
        <v>1736.8</v>
      </c>
      <c r="E39" s="20">
        <v>1670.3</v>
      </c>
      <c r="F39" s="20">
        <f t="shared" si="8"/>
        <v>103.98132072082859</v>
      </c>
      <c r="G39" s="20">
        <f t="shared" si="1"/>
        <v>100</v>
      </c>
      <c r="H39" s="27">
        <v>2594.5</v>
      </c>
      <c r="I39" s="20">
        <f t="shared" si="2"/>
        <v>100</v>
      </c>
      <c r="J39" s="39">
        <v>2716.73776</v>
      </c>
      <c r="K39" s="9">
        <v>2907</v>
      </c>
      <c r="L39" s="9">
        <v>3196</v>
      </c>
    </row>
    <row r="40" spans="1:12" s="1" customFormat="1" ht="63.75" customHeight="1" hidden="1">
      <c r="A40" s="21" t="s">
        <v>21</v>
      </c>
      <c r="B40" s="23" t="s">
        <v>32</v>
      </c>
      <c r="C40" s="19"/>
      <c r="D40" s="20"/>
      <c r="E40" s="20"/>
      <c r="F40" s="20" t="e">
        <f t="shared" si="8"/>
        <v>#DIV/0!</v>
      </c>
      <c r="G40" s="20" t="e">
        <f t="shared" si="1"/>
        <v>#DIV/0!</v>
      </c>
      <c r="H40" s="20"/>
      <c r="I40" s="20" t="e">
        <f t="shared" si="2"/>
        <v>#DIV/0!</v>
      </c>
      <c r="J40" s="39"/>
      <c r="K40" s="9"/>
      <c r="L40" s="9"/>
    </row>
    <row r="41" spans="1:12" s="1" customFormat="1" ht="120">
      <c r="A41" s="21" t="s">
        <v>37</v>
      </c>
      <c r="B41" s="23" t="s">
        <v>78</v>
      </c>
      <c r="C41" s="19">
        <v>6.9</v>
      </c>
      <c r="D41" s="20">
        <v>0</v>
      </c>
      <c r="E41" s="20">
        <v>0</v>
      </c>
      <c r="F41" s="20">
        <v>0</v>
      </c>
      <c r="G41" s="20">
        <f t="shared" si="1"/>
        <v>0</v>
      </c>
      <c r="H41" s="20">
        <v>0</v>
      </c>
      <c r="I41" s="20">
        <f t="shared" si="2"/>
        <v>0</v>
      </c>
      <c r="J41" s="39">
        <v>6.5</v>
      </c>
      <c r="K41" s="9">
        <v>7</v>
      </c>
      <c r="L41" s="9">
        <v>7.5</v>
      </c>
    </row>
    <row r="42" spans="1:12" s="1" customFormat="1" ht="60">
      <c r="A42" s="21" t="s">
        <v>22</v>
      </c>
      <c r="B42" s="23" t="s">
        <v>79</v>
      </c>
      <c r="C42" s="19">
        <f>C43</f>
        <v>12738.6</v>
      </c>
      <c r="D42" s="20">
        <f>D43</f>
        <v>7546.6</v>
      </c>
      <c r="E42" s="20">
        <f>E43</f>
        <v>8494.1</v>
      </c>
      <c r="F42" s="20">
        <f t="shared" si="8"/>
        <v>88.8451984318527</v>
      </c>
      <c r="G42" s="20">
        <f t="shared" si="1"/>
        <v>92.64204857676667</v>
      </c>
      <c r="H42" s="20">
        <f>H43</f>
        <v>11801.3</v>
      </c>
      <c r="I42" s="20">
        <f t="shared" si="2"/>
        <v>92.64204857676667</v>
      </c>
      <c r="J42" s="39">
        <f>J43</f>
        <v>14333.24916</v>
      </c>
      <c r="K42" s="9">
        <f>K43</f>
        <v>15336.5</v>
      </c>
      <c r="L42" s="9">
        <f>L43</f>
        <v>16589.5</v>
      </c>
    </row>
    <row r="43" spans="1:12" s="1" customFormat="1" ht="72">
      <c r="A43" s="21" t="s">
        <v>54</v>
      </c>
      <c r="B43" s="23" t="s">
        <v>80</v>
      </c>
      <c r="C43" s="19">
        <f>C44+C45</f>
        <v>12738.6</v>
      </c>
      <c r="D43" s="20">
        <f>D44+D45</f>
        <v>7546.6</v>
      </c>
      <c r="E43" s="20">
        <f>E44+E45</f>
        <v>8494.1</v>
      </c>
      <c r="F43" s="20">
        <f t="shared" si="8"/>
        <v>88.8451984318527</v>
      </c>
      <c r="G43" s="20">
        <f t="shared" si="1"/>
        <v>92.64204857676667</v>
      </c>
      <c r="H43" s="20">
        <f>H44+H45</f>
        <v>11801.3</v>
      </c>
      <c r="I43" s="20">
        <f t="shared" si="2"/>
        <v>92.64204857676667</v>
      </c>
      <c r="J43" s="39">
        <f>J44+J45</f>
        <v>14333.24916</v>
      </c>
      <c r="K43" s="9">
        <f>K44+K45</f>
        <v>15336.5</v>
      </c>
      <c r="L43" s="9">
        <f>L44+L45</f>
        <v>16589.5</v>
      </c>
    </row>
    <row r="44" spans="1:12" s="1" customFormat="1" ht="48">
      <c r="A44" s="24" t="s">
        <v>55</v>
      </c>
      <c r="B44" s="18" t="s">
        <v>81</v>
      </c>
      <c r="C44" s="25">
        <v>7982</v>
      </c>
      <c r="D44" s="25">
        <v>5000.6</v>
      </c>
      <c r="E44" s="25">
        <v>5680.2</v>
      </c>
      <c r="F44" s="20">
        <f t="shared" si="8"/>
        <v>88.03563254814972</v>
      </c>
      <c r="G44" s="20">
        <f t="shared" si="1"/>
        <v>94.64294662991732</v>
      </c>
      <c r="H44" s="25">
        <v>7554.4</v>
      </c>
      <c r="I44" s="20">
        <f t="shared" si="2"/>
        <v>94.64294662991732</v>
      </c>
      <c r="J44" s="39">
        <v>8908.416</v>
      </c>
      <c r="K44" s="9">
        <v>9531.7</v>
      </c>
      <c r="L44" s="9">
        <v>10189.1</v>
      </c>
    </row>
    <row r="45" spans="1:12" s="1" customFormat="1" ht="48">
      <c r="A45" s="24" t="s">
        <v>56</v>
      </c>
      <c r="B45" s="18" t="s">
        <v>82</v>
      </c>
      <c r="C45" s="25">
        <v>4756.6</v>
      </c>
      <c r="D45" s="25">
        <v>2546</v>
      </c>
      <c r="E45" s="25">
        <v>2813.9</v>
      </c>
      <c r="F45" s="20">
        <f t="shared" si="8"/>
        <v>90.47940580688724</v>
      </c>
      <c r="G45" s="20">
        <f t="shared" si="1"/>
        <v>89.28436278013706</v>
      </c>
      <c r="H45" s="25">
        <v>4246.9</v>
      </c>
      <c r="I45" s="20">
        <f t="shared" si="2"/>
        <v>89.28436278013706</v>
      </c>
      <c r="J45" s="39">
        <v>5424.83316</v>
      </c>
      <c r="K45" s="9">
        <v>5804.8</v>
      </c>
      <c r="L45" s="9">
        <v>6400.4</v>
      </c>
    </row>
    <row r="46" spans="1:12" s="1" customFormat="1" ht="12.75">
      <c r="A46" s="6"/>
      <c r="B46" s="6"/>
      <c r="C46" s="10"/>
      <c r="D46" s="10"/>
      <c r="E46" s="10"/>
      <c r="F46" s="10"/>
      <c r="G46" s="10"/>
      <c r="H46" s="10"/>
      <c r="I46" s="6"/>
      <c r="J46" s="7"/>
      <c r="K46" s="5"/>
      <c r="L46" s="5"/>
    </row>
    <row r="47" spans="1:12" s="1" customFormat="1" ht="12.75">
      <c r="A47" s="6"/>
      <c r="B47" s="6"/>
      <c r="C47" s="10"/>
      <c r="D47" s="10"/>
      <c r="E47" s="10"/>
      <c r="F47" s="10"/>
      <c r="G47" s="10"/>
      <c r="H47" s="10"/>
      <c r="I47" s="6"/>
      <c r="J47" s="7"/>
      <c r="K47" s="5"/>
      <c r="L47" s="5"/>
    </row>
    <row r="48" spans="1:12" s="1" customFormat="1" ht="12.75">
      <c r="A48" s="6"/>
      <c r="B48" s="6"/>
      <c r="C48" s="10"/>
      <c r="D48" s="10"/>
      <c r="E48" s="10"/>
      <c r="F48" s="10"/>
      <c r="G48" s="10"/>
      <c r="H48" s="10"/>
      <c r="I48" s="6"/>
      <c r="J48" s="7"/>
      <c r="K48" s="5"/>
      <c r="L48" s="5"/>
    </row>
  </sheetData>
  <sheetProtection/>
  <mergeCells count="1">
    <mergeCell ref="A4:I4"/>
  </mergeCells>
  <printOptions gridLines="1"/>
  <pageMargins left="0.3937007874015748" right="0.15748031496062992" top="0.4330708661417323" bottom="0.2362204724409449" header="0.31496062992125984" footer="0.2362204724409449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2018-10-22T08:01:50Z</cp:lastPrinted>
  <dcterms:created xsi:type="dcterms:W3CDTF">2008-10-22T11:06:35Z</dcterms:created>
  <dcterms:modified xsi:type="dcterms:W3CDTF">2018-10-22T08:32:00Z</dcterms:modified>
  <cp:category/>
  <cp:version/>
  <cp:contentType/>
  <cp:contentStatus/>
</cp:coreProperties>
</file>