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activeTab="4"/>
  </bookViews>
  <sheets>
    <sheet name="доходы местного бюджета" sheetId="1" r:id="rId1"/>
    <sheet name="Отчет о численности" sheetId="2" r:id="rId2"/>
    <sheet name="Расходы 3 квартал 2021" sheetId="3" r:id="rId3"/>
    <sheet name="Источники" sheetId="4" r:id="rId4"/>
    <sheet name="Отчет резервный фонд" sheetId="5" r:id="rId5"/>
  </sheets>
  <definedNames/>
  <calcPr fullCalcOnLoad="1"/>
</workbook>
</file>

<file path=xl/sharedStrings.xml><?xml version="1.0" encoding="utf-8"?>
<sst xmlns="http://schemas.openxmlformats.org/spreadsheetml/2006/main" count="613" uniqueCount="303">
  <si>
    <t>Код бюджетной классификации</t>
  </si>
  <si>
    <t>Источники доходов</t>
  </si>
  <si>
    <t>ДОХОДЫ</t>
  </si>
  <si>
    <t>000 1 00 00000 00 0000 000</t>
  </si>
  <si>
    <t>000 1 16 00000 00 0000 000</t>
  </si>
  <si>
    <t>Прочие неналоговые доходы</t>
  </si>
  <si>
    <t>000 1 17 00000 00 0000 000</t>
  </si>
  <si>
    <t>000 2 02 00000 00 0000 000</t>
  </si>
  <si>
    <t>000 2 00 00000 00 0000 000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</si>
  <si>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</si>
  <si>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</si>
  <si>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</si>
  <si>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</si>
  <si>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</si>
  <si>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</si>
  <si>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И 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</si>
  <si>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</si>
  <si>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</si>
  <si>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</si>
  <si>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</si>
  <si>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</si>
  <si>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</si>
  <si>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</si>
  <si>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</si>
  <si>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Процент исполнения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</si>
  <si>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</si>
  <si>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</si>
  <si>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</si>
  <si>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</si>
  <si>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</si>
  <si>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</si>
  <si>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</si>
  <si>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</si>
  <si>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</si>
  <si>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</si>
  <si>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</si>
  <si>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</si>
  <si>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</si>
  <si>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</si>
  <si>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</si>
  <si>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</si>
  <si>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</si>
  <si>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</si>
  <si>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</si>
  <si>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</si>
  <si>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</si>
  <si>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</si>
  <si>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</si>
  <si>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</si>
  <si>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</si>
  <si>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</si>
  <si>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</si>
  <si>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</si>
  <si>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</si>
  <si>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</si>
  <si>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</si>
  <si>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</si>
  <si>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</si>
  <si>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</si>
  <si>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</si>
  <si>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</si>
  <si>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</si>
  <si>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</si>
  <si>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</si>
  <si>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</si>
  <si>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</si>
  <si>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</si>
  <si>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</si>
  <si>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</si>
  <si>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</si>
  <si>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</si>
  <si>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</si>
  <si>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</si>
  <si>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</si>
  <si>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</si>
  <si>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</si>
  <si>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</si>
  <si>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</si>
  <si>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</si>
  <si>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</si>
  <si>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</si>
  <si>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</si>
  <si>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</si>
  <si>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</si>
  <si>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</si>
  <si>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</si>
  <si>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</si>
  <si>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</si>
  <si>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МКУ " СЦ "Радуга"</t>
  </si>
  <si>
    <t>0705</t>
  </si>
  <si>
    <t>111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</si>
  <si>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</si>
  <si>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</si>
  <si>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</si>
  <si>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</si>
  <si>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</si>
  <si>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</si>
  <si>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</si>
  <si>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1003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</si>
  <si>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</si>
  <si>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</si>
  <si>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главы местной администрации ( исполнительно- распорядительного органа)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</si>
  <si>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</si>
  <si>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</si>
  <si>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</si>
  <si>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</si>
  <si>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</si>
  <si>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</si>
  <si>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</si>
  <si>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</si>
  <si>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</si>
  <si>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</si>
  <si>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</si>
  <si>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</si>
  <si>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</si>
  <si>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</si>
  <si>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</si>
  <si>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</si>
  <si>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</si>
  <si>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</si>
  <si>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</si>
  <si>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</si>
  <si>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</si>
  <si>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</si>
  <si>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</si>
  <si>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</si>
  <si>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</si>
  <si>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</si>
  <si>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</si>
  <si>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</si>
  <si>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</si>
  <si>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</si>
  <si>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</si>
  <si>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</si>
  <si>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</si>
  <si>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</si>
  <si>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</si>
  <si>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</si>
  <si>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</si>
  <si>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</si>
  <si>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</si>
  <si>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</si>
  <si>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</si>
  <si>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</si>
  <si>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</si>
  <si>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</si>
  <si>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</si>
  <si>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</si>
  <si>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</si>
  <si>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1. Доходы</t>
  </si>
  <si>
    <t>2. Расходы</t>
  </si>
  <si>
    <t xml:space="preserve">3. Источники финансирования дефицита бюджета </t>
  </si>
  <si>
    <t>867 1 13 02993 03 0100 130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</si>
  <si>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</si>
  <si>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</si>
  <si>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</si>
  <si>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</si>
  <si>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9910000004</t>
  </si>
  <si>
    <t>9910000005</t>
  </si>
  <si>
    <t>00200G0850</t>
  </si>
  <si>
    <t>9920000002</t>
  </si>
  <si>
    <t>09200G0100</t>
  </si>
  <si>
    <t>992000022</t>
  </si>
  <si>
    <t>9910000023</t>
  </si>
  <si>
    <t>НАЦИОНАЛЬНАЯ БЕЗОПАСНОСТЬ И ПРАВООХРАНИТЕЛЬНАЯ ДЕЯТЕЛЬНОСТЬ</t>
  </si>
  <si>
    <t>0300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</si>
  <si>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</si>
  <si>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</si>
  <si>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Другие мероприятия в области национальной экономике</t>
  </si>
  <si>
    <t>0412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</si>
  <si>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</si>
  <si>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9920000027</t>
  </si>
  <si>
    <t>992000015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</si>
  <si>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</si>
  <si>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</si>
  <si>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</si>
  <si>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</si>
  <si>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</si>
  <si>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</si>
  <si>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</si>
  <si>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</si>
  <si>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</si>
  <si>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</si>
  <si>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992000036</t>
  </si>
  <si>
    <t>907 01 05 02 01 03 0000 510</t>
  </si>
  <si>
    <t>907 01 05 02 01 03 0000 610</t>
  </si>
  <si>
    <t>Расходы,  связанные с организацией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порядке, установленном Правительством Санкт-Петербурга</t>
  </si>
  <si>
    <t>9920000037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</si>
  <si>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</si>
  <si>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</si>
  <si>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Пенсионное обеспечение</t>
  </si>
  <si>
    <t>1001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</si>
  <si>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</si>
  <si>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</si>
  <si>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</si>
  <si>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907 1 16 07010 03 0000 140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</si>
  <si>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</si>
  <si>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</si>
  <si>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</si>
  <si>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 907 1 16 07090 03 0000 140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</si>
  <si>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</si>
  <si>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</si>
  <si>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806 1 16 10123 01 0000 140</t>
  </si>
  <si>
    <t>807 1 16 10123 01 0000 140</t>
  </si>
  <si>
    <t>847 1 16 10123 01 0000 140</t>
  </si>
  <si>
    <t xml:space="preserve"> 000 1 17 05000 00 0000 180</t>
  </si>
  <si>
    <t>Прочие неналоговые доходы бюджетов внутригородских муниципальных образований городов федерального значения</t>
  </si>
  <si>
    <t xml:space="preserve"> 907 1 17 05030 03 0000 180</t>
  </si>
  <si>
    <t>БЕЗВОЗМЕЗДНЫЕ ПОСТУПЛЕНИЯ ОТ ДРУГИХ БЮДЖЕТОВ БЮДЖЕТНОЙ СИСТЕМЫ РОССИЙСКОЙ ФЕДЕРАЦИИ</t>
  </si>
  <si>
    <t>000 2 02 30000 00 0000 151</t>
  </si>
  <si>
    <t>000 2 02 30024 00 0000 151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</si>
  <si>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</si>
  <si>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907 2 02 30024 03 0000 151</t>
  </si>
  <si>
    <t>907 2 02 30024 03 0100 151</t>
  </si>
  <si>
    <t>907 2 02 30024 03 0200 151</t>
  </si>
  <si>
    <t>000 2 02 30027 00 0000 151</t>
  </si>
  <si>
    <t xml:space="preserve">907 2 02 30027 03 0000 151 </t>
  </si>
  <si>
    <t xml:space="preserve"> 907 2 02 30027 03 0100 151 </t>
  </si>
  <si>
    <t>0804</t>
  </si>
  <si>
    <t>Расходы на содержание заместителя главы муниципального образования</t>
  </si>
  <si>
    <t>9910000006</t>
  </si>
  <si>
    <t>Расходы, связанные с участием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</si>
  <si>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9920000041</t>
  </si>
  <si>
    <t xml:space="preserve"> Расходы, связанные с обеспечением проектирования благоустройства при размещении элементов благоустройства</t>
  </si>
  <si>
    <t xml:space="preserve"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</si>
  <si>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>9920000043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</si>
  <si>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</si>
  <si>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9920000044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</si>
  <si>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</si>
  <si>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9920000045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</si>
  <si>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размещением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</si>
  <si>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992000046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</si>
  <si>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</si>
  <si>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992000047</t>
  </si>
  <si>
    <t xml:space="preserve">Расходы, связанные с осуществлением работ в сфере озеленения на территории муниципального образования  </t>
  </si>
  <si>
    <t>992000048</t>
  </si>
  <si>
    <t>Другие вопросы в области образования</t>
  </si>
  <si>
    <t>Расходы, связанные с осуществлением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</si>
  <si>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Расходы, связанные с участием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</si>
  <si>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Расходы, связанные с участием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</si>
  <si>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Расходы, связанные с участием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</si>
  <si>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Расходы, связанные с участием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</t>
  </si>
  <si>
    <t xml:space="preserve">Расходы, связанные с участием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</si>
  <si>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0709</t>
  </si>
  <si>
    <t>9920000028</t>
  </si>
  <si>
    <t>9920000029</t>
  </si>
  <si>
    <t>9920000030</t>
  </si>
  <si>
    <t>9920000031</t>
  </si>
  <si>
    <t>9920000032</t>
  </si>
  <si>
    <t>9920000033</t>
  </si>
  <si>
    <r>
  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</t>
    </r>
    <r>
      <rPr>
        <sz val="8"/>
        <color indexed="8"/>
        <rFont val="Times New Roman"/>
        <family val="1"/>
      </rPr>
      <t>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  </r>
  </si>
  <si>
    <r>
      <t>Расходы, связанные с реализацией мероприятий по назначению, выплате, перерасчету ежемесячной доплаты  за стаж (общую продолжительность) работы (службы) в органах местного самоуправления, муниципальных органах муниципальных о</t>
    </r>
    <r>
      <rPr>
        <sz val="8"/>
        <color indexed="8"/>
        <rFont val="Times New Roman"/>
        <family val="1"/>
      </rPr>
      <t>бразований</t>
    </r>
  </si>
  <si>
    <t>9920000049</t>
  </si>
  <si>
    <t>Социальное обеспечение населения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</si>
  <si>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</si>
  <si>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нуждд</t>
  </si>
  <si>
    <t>000 2 02 10000 00 0000 150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</si>
  <si>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</si>
  <si>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</si>
  <si>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ОКАЗАНИЯ ПЛАТНЫХ УСЛУГ И КОМПЕНСАЦИИ ЗАТРАТ ГОСУДАРСТВА</t>
  </si>
  <si>
    <t>Доходы от  компенсации затрат государства</t>
  </si>
  <si>
    <t>Прочие доходы от компенсации затрат государства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</si>
  <si>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</si>
  <si>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</si>
  <si>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</si>
  <si>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Дотации бюджетам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</si>
  <si>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</si>
  <si>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</si>
  <si>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</si>
  <si>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</si>
  <si>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000 1 01 02000 01 0000 110</t>
  </si>
  <si>
    <t>182 1 01 02000 01 0000 110</t>
  </si>
  <si>
    <t>000 1 13 00000 00 0000 000</t>
  </si>
  <si>
    <t>000 1 13 02000 00 0000 130</t>
  </si>
  <si>
    <t>000 1 13 02990 00 0000 130</t>
  </si>
  <si>
    <t>000 1 13 02993 03 0000 130</t>
  </si>
  <si>
    <t>000 1 16 10000 00 0000 140</t>
  </si>
  <si>
    <t>000 1 16 10120 01 0000 140</t>
  </si>
  <si>
    <t>153 1 16 10123 01 0031 140</t>
  </si>
  <si>
    <t>161 1 16 10123 01 0031 140</t>
  </si>
  <si>
    <t>182 1 16 10123 01 0031 140</t>
  </si>
  <si>
    <t>815 1 16 10123 01 0000 140</t>
  </si>
  <si>
    <t>824 1 16 10123 01 0000 140</t>
  </si>
  <si>
    <t>825 1 16 10123 01 0000 140</t>
  </si>
  <si>
    <t>000 2 02 15001 00 0000 150</t>
  </si>
  <si>
    <t>907 2 02 15001 03 0000 150</t>
  </si>
  <si>
    <t>000 2 02 15002 00 0000 150</t>
  </si>
  <si>
    <t>907 2 02 15002 03 0000 150</t>
  </si>
  <si>
    <t xml:space="preserve"> 907 2 02 30027 03 0200 151 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</si>
  <si>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</si>
  <si>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</si>
  <si>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Расходы, связанные с осуществлением архитектурно-строительного проектирования и строительства объектов наружного освещения детских и спортивных площадок на внутриквартальных территориях (за исключением детских и спортивных площадок, архитектурно-строительное проектирование и строительство объектов наружного освещения которых осуществляются в соответствии с адресной инвестиционной программой, утверждаемой законом Санкт-Петербурга о бюджете Санкт-Петербурга на очередной финансовый год и на плановый период).</t>
  </si>
  <si>
    <t>992000050</t>
  </si>
  <si>
    <t xml:space="preserve"> 907 1 17 01030 03 0000 180</t>
  </si>
  <si>
    <t>000 1 17 01000 00 0000 180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</si>
  <si>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</si>
  <si>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Невыясненные поступления</t>
  </si>
  <si>
    <t xml:space="preserve">Отчет об исполнении  местного бюджета муниципального образования муниципальный округ №7  за 3 квартал  2021 г. </t>
  </si>
  <si>
    <t>4.Отчет о численности муниципальных служащих и лиц, занимающих технтческие должности,  работников муниципального учреждения  и фактических затратах на их денежное содержание за  3 квартал  2021 года</t>
  </si>
  <si>
    <t>Отчет об исполнении местного бюджета муниципального образования муниципальный округ №7 за 3 квартал  2021 года</t>
  </si>
  <si>
    <t xml:space="preserve">Отчет об исполнении  местного бюджета муниципального образования муниципальный округ №7  за  3 квартал 2021г. </t>
  </si>
  <si>
    <t>5. Отчет о расходовании средств резервного фонда местной администрации за 3 квартал  2021 года</t>
  </si>
  <si>
    <t>Выполнено на 01.10.2021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</si>
</sst>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?_р_._-;_-@_-"/>
    <numFmt numFmtId="180" formatCode="0.00;[Red]0.00"/>
    <numFmt numFmtId="181" formatCode="0.0"/>
    <numFmt numFmtId="182" formatCode="0.0%"/>
    <numFmt numFmtId="183" formatCode="#,##0.0"/>
  </numFmts>
  <fonts count="5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81" fontId="13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81" fontId="9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181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83" fontId="9" fillId="0" borderId="10" xfId="0" applyNumberFormat="1" applyFont="1" applyBorder="1" applyAlignment="1">
      <alignment horizontal="center"/>
    </xf>
    <xf numFmtId="183" fontId="8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3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14" fillId="0" borderId="0" xfId="0" applyNumberFormat="1" applyFont="1" applyAlignment="1">
      <alignment/>
    </xf>
    <xf numFmtId="183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" fontId="9" fillId="32" borderId="10" xfId="0" applyNumberFormat="1" applyFont="1" applyFill="1" applyBorder="1" applyAlignment="1">
      <alignment horizontal="center"/>
    </xf>
    <xf numFmtId="172" fontId="54" fillId="0" borderId="10" xfId="0" applyNumberFormat="1" applyFont="1" applyBorder="1" applyAlignment="1">
      <alignment horizontal="left" wrapText="1"/>
    </xf>
    <xf numFmtId="172" fontId="8" fillId="0" borderId="10" xfId="0" applyNumberFormat="1" applyFont="1" applyFill="1" applyBorder="1" applyAlignment="1">
      <alignment horizontal="left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54" fillId="33" borderId="10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9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17" xfId="0" applyFont="1" applyFill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1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5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zoomScale="90" zoomScaleNormal="90" zoomScalePageLayoutView="0" workbookViewId="0" topLeftCell="A35">
      <selection activeCell="D15" sqref="D15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29" t="s">
        <v>297</v>
      </c>
      <c r="B1" s="129"/>
      <c r="C1" s="129"/>
      <c r="D1" s="129"/>
      <c r="E1" s="129"/>
    </row>
    <row r="2" spans="1:8" ht="15.75" customHeight="1">
      <c r="A2" s="129" t="s">
        <v>149</v>
      </c>
      <c r="B2" s="129"/>
      <c r="C2" s="129"/>
      <c r="D2" s="129"/>
      <c r="E2" s="129"/>
      <c r="F2" s="3"/>
      <c r="G2" s="3"/>
      <c r="H2" s="3"/>
    </row>
    <row r="3" spans="1:8" ht="26.25" customHeight="1">
      <c r="A3" s="10" t="s">
        <v>1</v>
      </c>
      <c r="B3" s="10" t="s">
        <v>0</v>
      </c>
      <c r="C3" s="11" t="s">
        <v>129</v>
      </c>
      <c r="D3" s="64" t="s">
        <v>130</v>
      </c>
      <c r="E3" s="65" t="s">
        <v>24</v>
      </c>
      <c r="F3" s="3"/>
      <c r="G3" s="3"/>
      <c r="H3" s="3"/>
    </row>
    <row r="4" spans="1:8" ht="12.75">
      <c r="A4" s="118" t="s">
        <v>2</v>
      </c>
      <c r="B4" s="118"/>
      <c r="C4" s="96">
        <f>C5+C36</f>
        <v>96415.6</v>
      </c>
      <c r="D4" s="96">
        <f>D5+D36</f>
        <v>60616.8</v>
      </c>
      <c r="E4" s="63">
        <f aca="true" t="shared" si="0" ref="E4:E56">D4/C4%</f>
        <v>62.87032388949506</v>
      </c>
      <c r="F4" s="3"/>
      <c r="G4" s="3"/>
      <c r="H4" s="3"/>
    </row>
    <row r="5" spans="1:8" ht="12.75">
      <c r="A5" s="119" t="s">
        <v>15</v>
      </c>
      <c r="B5" s="117" t="s">
        <v>3</v>
      </c>
      <c r="C5" s="96">
        <f>C6+C8+C15+C31</f>
        <v>29566.6</v>
      </c>
      <c r="D5" s="96">
        <f>D6+D8+D15+D31</f>
        <v>20842.4</v>
      </c>
      <c r="E5" s="63">
        <f t="shared" si="0"/>
        <v>70.49305635412932</v>
      </c>
      <c r="F5" s="3"/>
      <c r="G5" s="3"/>
      <c r="H5" s="3"/>
    </row>
    <row r="6" spans="1:8" ht="12.75">
      <c r="A6" s="116" t="s">
        <v>257</v>
      </c>
      <c r="B6" s="124" t="s">
        <v>270</v>
      </c>
      <c r="C6" s="96">
        <f>C7</f>
        <v>28589</v>
      </c>
      <c r="D6" s="96">
        <f>D7</f>
        <v>20550.4</v>
      </c>
      <c r="E6" s="63">
        <f t="shared" si="0"/>
        <v>71.88219245164225</v>
      </c>
      <c r="F6" s="3"/>
      <c r="G6" s="3"/>
      <c r="H6" s="3"/>
    </row>
    <row r="7" spans="1:8" ht="44.25" customHeight="1">
      <c r="A7" s="116" t="s">
        <v>258</v>
      </c>
      <c r="B7" s="124" t="s">
        <v>271</v>
      </c>
      <c r="C7" s="97">
        <v>28589</v>
      </c>
      <c r="D7" s="97">
        <v>20550.4</v>
      </c>
      <c r="E7" s="63">
        <f t="shared" si="0"/>
        <v>71.88219245164225</v>
      </c>
      <c r="F7" s="3"/>
      <c r="G7" s="3"/>
      <c r="H7" s="3"/>
    </row>
    <row r="8" spans="1:8" ht="44.25" customHeight="1">
      <c r="A8" s="119" t="s">
        <v>259</v>
      </c>
      <c r="B8" s="92" t="s">
        <v>272</v>
      </c>
      <c r="C8" s="97">
        <f aca="true" t="shared" si="1" ref="C8:D10">C9</f>
        <v>857.6</v>
      </c>
      <c r="D8" s="97">
        <f t="shared" si="1"/>
        <v>210.9</v>
      </c>
      <c r="E8" s="63">
        <f t="shared" si="0"/>
        <v>24.59188432835821</v>
      </c>
      <c r="F8" s="3"/>
      <c r="G8" s="3"/>
      <c r="H8" s="3"/>
    </row>
    <row r="9" spans="1:8" ht="44.25" customHeight="1">
      <c r="A9" s="120" t="s">
        <v>260</v>
      </c>
      <c r="B9" s="92" t="s">
        <v>273</v>
      </c>
      <c r="C9" s="97">
        <f t="shared" si="1"/>
        <v>857.6</v>
      </c>
      <c r="D9" s="97">
        <f t="shared" si="1"/>
        <v>210.9</v>
      </c>
      <c r="E9" s="63">
        <f t="shared" si="0"/>
        <v>24.59188432835821</v>
      </c>
      <c r="F9" s="3"/>
      <c r="G9" s="3"/>
      <c r="H9" s="3"/>
    </row>
    <row r="10" spans="1:8" ht="12.75" customHeight="1">
      <c r="A10" s="120" t="s">
        <v>261</v>
      </c>
      <c r="B10" s="92" t="s">
        <v>274</v>
      </c>
      <c r="C10" s="97">
        <f t="shared" si="1"/>
        <v>857.6</v>
      </c>
      <c r="D10" s="97">
        <f t="shared" si="1"/>
        <v>210.9</v>
      </c>
      <c r="E10" s="63">
        <f t="shared" si="0"/>
        <v>24.59188432835821</v>
      </c>
      <c r="F10" s="3"/>
      <c r="G10" s="3"/>
      <c r="H10" s="3"/>
    </row>
    <row r="11" spans="1:8" ht="40.5" customHeight="1">
      <c r="A11" s="120" t="s">
        <v>262</v>
      </c>
      <c r="B11" s="92" t="s">
        <v>275</v>
      </c>
      <c r="C11" s="97">
        <f>C12+C14</f>
        <v>857.6</v>
      </c>
      <c r="D11" s="97">
        <f>D12+D14</f>
        <v>210.9</v>
      </c>
      <c r="E11" s="63">
        <f t="shared" si="0"/>
        <v>24.59188432835821</v>
      </c>
      <c r="F11" s="3"/>
      <c r="G11" s="3"/>
      <c r="H11" s="3"/>
    </row>
    <row r="12" spans="1:8" ht="26.25" customHeight="1">
      <c r="A12" s="121" t="s">
        <v>263</v>
      </c>
      <c r="B12" s="125" t="s">
        <v>152</v>
      </c>
      <c r="C12" s="97">
        <v>646.7</v>
      </c>
      <c r="D12" s="94"/>
      <c r="E12" s="63">
        <f t="shared" si="0"/>
        <v>0</v>
      </c>
      <c r="F12" s="3"/>
      <c r="G12" s="3"/>
      <c r="H12" s="3"/>
    </row>
    <row r="13" spans="1:8" ht="12.75" customHeight="1" hidden="1">
      <c r="A13" s="120" t="s">
        <v>188</v>
      </c>
      <c r="B13" s="126" t="s">
        <v>189</v>
      </c>
      <c r="C13" s="98"/>
      <c r="D13" s="98"/>
      <c r="E13" s="63" t="e">
        <f t="shared" si="0"/>
        <v>#DIV/0!</v>
      </c>
      <c r="F13" s="3"/>
      <c r="G13" s="3"/>
      <c r="H13" s="3"/>
    </row>
    <row r="14" spans="1:8" ht="12.75" customHeight="1">
      <c r="A14" s="120" t="s">
        <v>188</v>
      </c>
      <c r="B14" s="126" t="s">
        <v>189</v>
      </c>
      <c r="C14" s="98">
        <v>210.9</v>
      </c>
      <c r="D14" s="98">
        <v>210.9</v>
      </c>
      <c r="E14" s="63">
        <f t="shared" si="0"/>
        <v>100</v>
      </c>
      <c r="F14" s="3"/>
      <c r="G14" s="3"/>
      <c r="H14" s="3"/>
    </row>
    <row r="15" spans="1:8" ht="51" customHeight="1">
      <c r="A15" s="119" t="s">
        <v>16</v>
      </c>
      <c r="B15" s="117" t="s">
        <v>4</v>
      </c>
      <c r="C15" s="98">
        <f>C16+C20</f>
        <v>110</v>
      </c>
      <c r="D15" s="98">
        <f>D16+D20</f>
        <v>81.10000000000001</v>
      </c>
      <c r="E15" s="63">
        <f t="shared" si="0"/>
        <v>73.72727272727273</v>
      </c>
      <c r="F15" s="3"/>
      <c r="G15" s="3"/>
      <c r="H15" s="3"/>
    </row>
    <row r="16" spans="1:8" ht="36" customHeight="1">
      <c r="A16" s="120" t="s">
        <v>192</v>
      </c>
      <c r="B16" s="92" t="s">
        <v>193</v>
      </c>
      <c r="C16" s="99">
        <f>C17+C18</f>
        <v>20</v>
      </c>
      <c r="D16" s="99">
        <f>D17+D18</f>
        <v>0</v>
      </c>
      <c r="E16" s="63">
        <f t="shared" si="0"/>
        <v>0</v>
      </c>
      <c r="F16" s="3"/>
      <c r="G16" s="3"/>
      <c r="H16" s="3"/>
    </row>
    <row r="17" spans="1:8" ht="42.75" customHeight="1">
      <c r="A17" s="120" t="s">
        <v>194</v>
      </c>
      <c r="B17" s="92" t="s">
        <v>195</v>
      </c>
      <c r="C17" s="98">
        <v>10</v>
      </c>
      <c r="D17" s="98"/>
      <c r="E17" s="63">
        <f t="shared" si="0"/>
        <v>0</v>
      </c>
      <c r="F17" s="3"/>
      <c r="G17" s="3"/>
      <c r="H17" s="3"/>
    </row>
    <row r="18" spans="1:8" ht="44.25" customHeight="1">
      <c r="A18" s="120" t="s">
        <v>196</v>
      </c>
      <c r="B18" s="92" t="s">
        <v>197</v>
      </c>
      <c r="C18" s="98">
        <f>C19</f>
        <v>10</v>
      </c>
      <c r="D18" s="98">
        <f>D19</f>
        <v>0</v>
      </c>
      <c r="E18" s="63">
        <f t="shared" si="0"/>
        <v>0</v>
      </c>
      <c r="F18" s="3"/>
      <c r="G18" s="3"/>
      <c r="H18" s="3"/>
    </row>
    <row r="19" spans="1:8" ht="53.25" customHeight="1">
      <c r="A19" s="120" t="s">
        <v>198</v>
      </c>
      <c r="B19" s="92" t="s">
        <v>199</v>
      </c>
      <c r="C19" s="98">
        <v>10</v>
      </c>
      <c r="D19" s="98"/>
      <c r="E19" s="63">
        <f t="shared" si="0"/>
        <v>0</v>
      </c>
      <c r="F19" s="3"/>
      <c r="G19" s="3"/>
      <c r="H19" s="3"/>
    </row>
    <row r="20" spans="1:8" ht="35.25" customHeight="1">
      <c r="A20" s="122" t="s">
        <v>200</v>
      </c>
      <c r="B20" s="127" t="s">
        <v>276</v>
      </c>
      <c r="C20" s="98">
        <f>C21</f>
        <v>90</v>
      </c>
      <c r="D20" s="98">
        <f>D21</f>
        <v>81.10000000000001</v>
      </c>
      <c r="E20" s="63">
        <f t="shared" si="0"/>
        <v>90.11111111111111</v>
      </c>
      <c r="F20" s="3"/>
      <c r="G20" s="3"/>
      <c r="H20" s="3"/>
    </row>
    <row r="21" spans="1:5" s="62" customFormat="1" ht="35.25" customHeight="1">
      <c r="A21" s="116" t="s">
        <v>201</v>
      </c>
      <c r="B21" s="115" t="s">
        <v>277</v>
      </c>
      <c r="C21" s="97">
        <f>C22+C23+C24+C25+C26+C27+C28+C29+C30</f>
        <v>90</v>
      </c>
      <c r="D21" s="97">
        <f>D22+D23+D24+D25+D26+D27+D28+D29+D30</f>
        <v>81.10000000000001</v>
      </c>
      <c r="E21" s="63">
        <f t="shared" si="0"/>
        <v>90.11111111111111</v>
      </c>
    </row>
    <row r="22" spans="1:8" ht="62.25" customHeight="1">
      <c r="A22" s="116" t="s">
        <v>264</v>
      </c>
      <c r="B22" s="124" t="s">
        <v>278</v>
      </c>
      <c r="C22" s="97">
        <v>5</v>
      </c>
      <c r="D22" s="97"/>
      <c r="E22" s="63">
        <f t="shared" si="0"/>
        <v>0</v>
      </c>
      <c r="F22" s="3"/>
      <c r="G22" s="3"/>
      <c r="H22" s="3"/>
    </row>
    <row r="23" spans="1:8" ht="73.5" customHeight="1">
      <c r="A23" s="116" t="s">
        <v>264</v>
      </c>
      <c r="B23" s="124" t="s">
        <v>279</v>
      </c>
      <c r="C23" s="97">
        <v>5</v>
      </c>
      <c r="D23" s="97"/>
      <c r="E23" s="63">
        <f t="shared" si="0"/>
        <v>0</v>
      </c>
      <c r="F23" s="3"/>
      <c r="G23" s="3"/>
      <c r="H23" s="3"/>
    </row>
    <row r="24" spans="1:8" ht="69" customHeight="1">
      <c r="A24" s="116" t="s">
        <v>264</v>
      </c>
      <c r="B24" s="124" t="s">
        <v>280</v>
      </c>
      <c r="C24" s="97"/>
      <c r="D24" s="94">
        <v>-18</v>
      </c>
      <c r="E24" s="63"/>
      <c r="F24" s="3"/>
      <c r="G24" s="3"/>
      <c r="H24" s="3"/>
    </row>
    <row r="25" spans="1:8" ht="75.75" customHeight="1">
      <c r="A25" s="116" t="s">
        <v>264</v>
      </c>
      <c r="B25" s="92" t="s">
        <v>202</v>
      </c>
      <c r="C25" s="97">
        <v>10</v>
      </c>
      <c r="D25" s="94">
        <v>65.7</v>
      </c>
      <c r="E25" s="61"/>
      <c r="F25" s="3"/>
      <c r="G25" s="3"/>
      <c r="H25" s="3"/>
    </row>
    <row r="26" spans="1:5" s="62" customFormat="1" ht="72.75" customHeight="1">
      <c r="A26" s="116" t="s">
        <v>264</v>
      </c>
      <c r="B26" s="92" t="s">
        <v>203</v>
      </c>
      <c r="C26" s="97">
        <v>10</v>
      </c>
      <c r="D26" s="97">
        <v>0</v>
      </c>
      <c r="E26" s="63">
        <f t="shared" si="0"/>
        <v>0</v>
      </c>
    </row>
    <row r="27" spans="1:8" ht="68.25" customHeight="1">
      <c r="A27" s="116" t="s">
        <v>264</v>
      </c>
      <c r="B27" s="92" t="s">
        <v>281</v>
      </c>
      <c r="C27" s="97">
        <v>20</v>
      </c>
      <c r="D27" s="97">
        <v>20</v>
      </c>
      <c r="E27" s="63">
        <f>D27/C27%</f>
        <v>100</v>
      </c>
      <c r="F27" s="3"/>
      <c r="G27" s="3"/>
      <c r="H27" s="3"/>
    </row>
    <row r="28" spans="1:8" ht="78.75" customHeight="1">
      <c r="A28" s="116" t="s">
        <v>264</v>
      </c>
      <c r="B28" s="92" t="s">
        <v>282</v>
      </c>
      <c r="C28" s="97">
        <v>10</v>
      </c>
      <c r="D28" s="97">
        <v>0</v>
      </c>
      <c r="E28" s="63">
        <f>D28/C28%</f>
        <v>0</v>
      </c>
      <c r="F28" s="3"/>
      <c r="G28" s="3"/>
      <c r="H28" s="3"/>
    </row>
    <row r="29" spans="1:5" s="56" customFormat="1" ht="78.75" customHeight="1">
      <c r="A29" s="116" t="s">
        <v>264</v>
      </c>
      <c r="B29" s="92" t="s">
        <v>283</v>
      </c>
      <c r="C29" s="97">
        <v>5</v>
      </c>
      <c r="D29" s="97">
        <v>0</v>
      </c>
      <c r="E29" s="63">
        <f t="shared" si="0"/>
        <v>0</v>
      </c>
    </row>
    <row r="30" spans="1:8" ht="73.5" customHeight="1">
      <c r="A30" s="116" t="s">
        <v>264</v>
      </c>
      <c r="B30" s="92" t="s">
        <v>204</v>
      </c>
      <c r="C30" s="97">
        <v>25</v>
      </c>
      <c r="D30" s="94">
        <v>13.4</v>
      </c>
      <c r="E30" s="63">
        <f t="shared" si="0"/>
        <v>53.6</v>
      </c>
      <c r="F30" s="3"/>
      <c r="G30" s="3"/>
      <c r="H30" s="3"/>
    </row>
    <row r="31" spans="1:8" ht="48.75" customHeight="1">
      <c r="A31" s="122" t="s">
        <v>17</v>
      </c>
      <c r="B31" s="55" t="s">
        <v>6</v>
      </c>
      <c r="C31" s="96">
        <f>C34</f>
        <v>10</v>
      </c>
      <c r="D31" s="96">
        <f>D34+D32</f>
        <v>0</v>
      </c>
      <c r="E31" s="61">
        <f t="shared" si="0"/>
        <v>0</v>
      </c>
      <c r="F31" s="3"/>
      <c r="G31" s="3"/>
      <c r="H31" s="3"/>
    </row>
    <row r="32" spans="1:8" ht="48.75" customHeight="1">
      <c r="A32" s="121" t="s">
        <v>296</v>
      </c>
      <c r="B32" s="127" t="s">
        <v>294</v>
      </c>
      <c r="C32" s="96"/>
      <c r="D32" s="96">
        <f>D33</f>
        <v>0</v>
      </c>
      <c r="E32" s="61"/>
      <c r="F32" s="3"/>
      <c r="G32" s="3"/>
      <c r="H32" s="3"/>
    </row>
    <row r="33" spans="1:8" ht="48.75" customHeight="1">
      <c r="A33" s="121" t="s">
        <v>295</v>
      </c>
      <c r="B33" s="127" t="s">
        <v>293</v>
      </c>
      <c r="C33" s="96"/>
      <c r="D33" s="96"/>
      <c r="E33" s="61"/>
      <c r="F33" s="3"/>
      <c r="G33" s="3"/>
      <c r="H33" s="3"/>
    </row>
    <row r="34" spans="1:8" ht="48.75" customHeight="1">
      <c r="A34" s="121" t="s">
        <v>5</v>
      </c>
      <c r="B34" s="92" t="s">
        <v>205</v>
      </c>
      <c r="C34" s="97">
        <f>C35</f>
        <v>10</v>
      </c>
      <c r="D34" s="97">
        <f>D35</f>
        <v>0</v>
      </c>
      <c r="E34" s="61">
        <f t="shared" si="0"/>
        <v>0</v>
      </c>
      <c r="F34" s="3"/>
      <c r="G34" s="3"/>
      <c r="H34" s="3"/>
    </row>
    <row r="35" spans="1:8" ht="48.75" customHeight="1">
      <c r="A35" s="121" t="s">
        <v>206</v>
      </c>
      <c r="B35" s="127" t="s">
        <v>207</v>
      </c>
      <c r="C35" s="97">
        <v>10</v>
      </c>
      <c r="D35" s="94">
        <v>0</v>
      </c>
      <c r="E35" s="61">
        <f t="shared" si="0"/>
        <v>0</v>
      </c>
      <c r="F35" s="3"/>
      <c r="G35" s="3"/>
      <c r="H35" s="3"/>
    </row>
    <row r="36" spans="1:8" ht="48.75" customHeight="1">
      <c r="A36" s="119" t="s">
        <v>18</v>
      </c>
      <c r="B36" s="117" t="s">
        <v>8</v>
      </c>
      <c r="C36" s="97">
        <f>C37</f>
        <v>66849</v>
      </c>
      <c r="D36" s="97">
        <f>D37</f>
        <v>39774.4</v>
      </c>
      <c r="E36" s="61">
        <f t="shared" si="0"/>
        <v>59.498870588939255</v>
      </c>
      <c r="F36" s="3"/>
      <c r="G36" s="3"/>
      <c r="H36" s="3"/>
    </row>
    <row r="37" spans="1:8" ht="48.75" customHeight="1">
      <c r="A37" s="120" t="s">
        <v>208</v>
      </c>
      <c r="B37" s="92" t="s">
        <v>7</v>
      </c>
      <c r="C37" s="97">
        <f>C38+C43</f>
        <v>66849</v>
      </c>
      <c r="D37" s="97">
        <f>D38+D43</f>
        <v>39774.4</v>
      </c>
      <c r="E37" s="63">
        <f t="shared" si="0"/>
        <v>59.498870588939255</v>
      </c>
      <c r="F37" s="3"/>
      <c r="G37" s="3"/>
      <c r="H37" s="3"/>
    </row>
    <row r="38" spans="1:8" ht="48.75" customHeight="1">
      <c r="A38" s="120" t="s">
        <v>265</v>
      </c>
      <c r="B38" s="92" t="s">
        <v>256</v>
      </c>
      <c r="C38" s="97">
        <f>C39+C41</f>
        <v>52831.600000000006</v>
      </c>
      <c r="D38" s="97">
        <f>D39+D41</f>
        <v>29412.100000000002</v>
      </c>
      <c r="E38" s="63">
        <f t="shared" si="0"/>
        <v>55.6714163493061</v>
      </c>
      <c r="F38" s="3"/>
      <c r="G38" s="3"/>
      <c r="H38" s="3"/>
    </row>
    <row r="39" spans="1:8" ht="48.75" customHeight="1">
      <c r="A39" s="120" t="s">
        <v>266</v>
      </c>
      <c r="B39" s="92" t="s">
        <v>284</v>
      </c>
      <c r="C39" s="97">
        <f>C40</f>
        <v>12771.7</v>
      </c>
      <c r="D39" s="97">
        <f>D40</f>
        <v>9578.7</v>
      </c>
      <c r="E39" s="63">
        <f t="shared" si="0"/>
        <v>74.99941276415825</v>
      </c>
      <c r="F39" s="3"/>
      <c r="G39" s="3"/>
      <c r="H39" s="3"/>
    </row>
    <row r="40" spans="1:5" s="62" customFormat="1" ht="48.75" customHeight="1">
      <c r="A40" s="120" t="s">
        <v>267</v>
      </c>
      <c r="B40" s="92" t="s">
        <v>285</v>
      </c>
      <c r="C40" s="97">
        <v>12771.7</v>
      </c>
      <c r="D40" s="97">
        <v>9578.7</v>
      </c>
      <c r="E40" s="63">
        <f t="shared" si="0"/>
        <v>74.99941276415825</v>
      </c>
    </row>
    <row r="41" spans="1:5" s="62" customFormat="1" ht="48.75" customHeight="1">
      <c r="A41" s="120" t="s">
        <v>268</v>
      </c>
      <c r="B41" s="92" t="s">
        <v>286</v>
      </c>
      <c r="C41" s="97">
        <f>C42</f>
        <v>40059.9</v>
      </c>
      <c r="D41" s="97">
        <f>D42</f>
        <v>19833.4</v>
      </c>
      <c r="E41" s="63">
        <f t="shared" si="0"/>
        <v>49.50935973379864</v>
      </c>
    </row>
    <row r="42" spans="1:5" s="62" customFormat="1" ht="48.75" customHeight="1">
      <c r="A42" s="120" t="s">
        <v>269</v>
      </c>
      <c r="B42" s="92" t="s">
        <v>287</v>
      </c>
      <c r="C42" s="97">
        <v>40059.9</v>
      </c>
      <c r="D42" s="97">
        <v>19833.4</v>
      </c>
      <c r="E42" s="63">
        <f t="shared" si="0"/>
        <v>49.50935973379864</v>
      </c>
    </row>
    <row r="43" spans="1:8" ht="45" customHeight="1">
      <c r="A43" s="120" t="s">
        <v>9</v>
      </c>
      <c r="B43" s="125" t="s">
        <v>209</v>
      </c>
      <c r="C43" s="97">
        <f>C49</f>
        <v>14017.4</v>
      </c>
      <c r="D43" s="97">
        <f>D49</f>
        <v>10362.3</v>
      </c>
      <c r="E43" s="63">
        <f t="shared" si="0"/>
        <v>73.924550915291</v>
      </c>
      <c r="F43" s="3"/>
      <c r="G43" s="3"/>
      <c r="H43" s="3"/>
    </row>
    <row r="44" spans="1:8" ht="27" customHeight="1" hidden="1">
      <c r="A44" s="120" t="s">
        <v>10</v>
      </c>
      <c r="B44" s="92" t="s">
        <v>210</v>
      </c>
      <c r="C44" s="97"/>
      <c r="D44" s="94">
        <v>0</v>
      </c>
      <c r="E44" s="63" t="e">
        <f t="shared" si="0"/>
        <v>#DIV/0!</v>
      </c>
      <c r="F44" s="3"/>
      <c r="G44" s="3"/>
      <c r="H44" s="3"/>
    </row>
    <row r="45" spans="1:7" s="1" customFormat="1" ht="24" customHeight="1" hidden="1">
      <c r="A45" s="120" t="s">
        <v>211</v>
      </c>
      <c r="B45" s="92" t="s">
        <v>212</v>
      </c>
      <c r="C45" s="97"/>
      <c r="D45" s="94">
        <v>0</v>
      </c>
      <c r="E45" s="63" t="e">
        <f t="shared" si="0"/>
        <v>#DIV/0!</v>
      </c>
      <c r="F45" s="4"/>
      <c r="G45" s="4"/>
    </row>
    <row r="46" spans="1:7" s="1" customFormat="1" ht="30" customHeight="1" hidden="1">
      <c r="A46" s="120" t="s">
        <v>19</v>
      </c>
      <c r="B46" s="92" t="s">
        <v>213</v>
      </c>
      <c r="C46" s="97"/>
      <c r="D46" s="94">
        <v>0</v>
      </c>
      <c r="E46" s="63" t="e">
        <f t="shared" si="0"/>
        <v>#DIV/0!</v>
      </c>
      <c r="F46" s="4"/>
      <c r="G46" s="4"/>
    </row>
    <row r="47" spans="1:7" s="1" customFormat="1" ht="22.5" customHeight="1" hidden="1">
      <c r="A47" s="120" t="s">
        <v>23</v>
      </c>
      <c r="B47" s="92" t="s">
        <v>214</v>
      </c>
      <c r="C47" s="97"/>
      <c r="D47" s="94">
        <v>0</v>
      </c>
      <c r="E47" s="63" t="e">
        <f t="shared" si="0"/>
        <v>#DIV/0!</v>
      </c>
      <c r="F47" s="4"/>
      <c r="G47" s="4"/>
    </row>
    <row r="48" spans="1:7" s="1" customFormat="1" ht="27" customHeight="1" hidden="1">
      <c r="A48" s="120" t="s">
        <v>11</v>
      </c>
      <c r="B48" s="92" t="s">
        <v>215</v>
      </c>
      <c r="C48" s="97"/>
      <c r="D48" s="94">
        <v>0</v>
      </c>
      <c r="E48" s="63" t="e">
        <f t="shared" si="0"/>
        <v>#DIV/0!</v>
      </c>
      <c r="F48" s="4"/>
      <c r="G48" s="4"/>
    </row>
    <row r="49" spans="1:7" s="1" customFormat="1" ht="27" customHeight="1">
      <c r="A49" s="120" t="s">
        <v>9</v>
      </c>
      <c r="B49" s="125" t="s">
        <v>209</v>
      </c>
      <c r="C49" s="97">
        <f>C50+C54</f>
        <v>14017.4</v>
      </c>
      <c r="D49" s="97">
        <f>D50+D54</f>
        <v>10362.3</v>
      </c>
      <c r="E49" s="63">
        <f t="shared" si="0"/>
        <v>73.924550915291</v>
      </c>
      <c r="F49" s="4"/>
      <c r="G49" s="4"/>
    </row>
    <row r="50" spans="1:7" s="1" customFormat="1" ht="27" customHeight="1">
      <c r="A50" s="120" t="s">
        <v>10</v>
      </c>
      <c r="B50" s="92" t="s">
        <v>210</v>
      </c>
      <c r="C50" s="97">
        <f>C51</f>
        <v>1974.6</v>
      </c>
      <c r="D50" s="97">
        <f>D51</f>
        <v>1460.3</v>
      </c>
      <c r="E50" s="63">
        <f t="shared" si="0"/>
        <v>73.95421857591411</v>
      </c>
      <c r="F50" s="4"/>
      <c r="G50" s="4"/>
    </row>
    <row r="51" spans="1:7" s="1" customFormat="1" ht="27" customHeight="1">
      <c r="A51" s="120" t="s">
        <v>211</v>
      </c>
      <c r="B51" s="92" t="s">
        <v>212</v>
      </c>
      <c r="C51" s="97">
        <f>C52+C53</f>
        <v>1974.6</v>
      </c>
      <c r="D51" s="97">
        <f>D52+D53</f>
        <v>1460.3</v>
      </c>
      <c r="E51" s="63">
        <f t="shared" si="0"/>
        <v>73.95421857591411</v>
      </c>
      <c r="F51" s="4"/>
      <c r="G51" s="4"/>
    </row>
    <row r="52" spans="1:7" s="1" customFormat="1" ht="51.75" customHeight="1">
      <c r="A52" s="120" t="s">
        <v>19</v>
      </c>
      <c r="B52" s="92" t="s">
        <v>213</v>
      </c>
      <c r="C52" s="97">
        <v>1966.8</v>
      </c>
      <c r="D52" s="94">
        <v>1460.3</v>
      </c>
      <c r="E52" s="63">
        <f t="shared" si="0"/>
        <v>74.2475086434818</v>
      </c>
      <c r="F52" s="4"/>
      <c r="G52" s="4"/>
    </row>
    <row r="53" spans="1:7" s="1" customFormat="1" ht="57.75" customHeight="1">
      <c r="A53" s="120" t="s">
        <v>23</v>
      </c>
      <c r="B53" s="92" t="s">
        <v>214</v>
      </c>
      <c r="C53" s="97">
        <v>7.8</v>
      </c>
      <c r="D53" s="94"/>
      <c r="E53" s="63">
        <f t="shared" si="0"/>
        <v>0</v>
      </c>
      <c r="F53" s="4"/>
      <c r="G53" s="4"/>
    </row>
    <row r="54" spans="1:7" s="1" customFormat="1" ht="27" customHeight="1">
      <c r="A54" s="120" t="s">
        <v>99</v>
      </c>
      <c r="B54" s="92" t="s">
        <v>216</v>
      </c>
      <c r="C54" s="97">
        <f>C55+C56</f>
        <v>12042.8</v>
      </c>
      <c r="D54" s="97">
        <f>D55+D56</f>
        <v>8902</v>
      </c>
      <c r="E54" s="63">
        <f t="shared" si="0"/>
        <v>73.91968645165576</v>
      </c>
      <c r="F54" s="4"/>
      <c r="G54" s="4"/>
    </row>
    <row r="55" spans="1:7" s="1" customFormat="1" ht="27" customHeight="1">
      <c r="A55" s="123" t="s">
        <v>12</v>
      </c>
      <c r="B55" s="92" t="s">
        <v>217</v>
      </c>
      <c r="C55" s="97">
        <v>7188.5</v>
      </c>
      <c r="D55" s="94">
        <v>5657.2</v>
      </c>
      <c r="E55" s="63">
        <f t="shared" si="0"/>
        <v>78.69792028935103</v>
      </c>
      <c r="F55" s="4"/>
      <c r="G55" s="4"/>
    </row>
    <row r="56" spans="1:7" s="1" customFormat="1" ht="27" customHeight="1">
      <c r="A56" s="123" t="s">
        <v>20</v>
      </c>
      <c r="B56" s="92" t="s">
        <v>288</v>
      </c>
      <c r="C56" s="97">
        <v>4854.3</v>
      </c>
      <c r="D56" s="94">
        <v>3244.8</v>
      </c>
      <c r="E56" s="63">
        <f t="shared" si="0"/>
        <v>66.84382918237439</v>
      </c>
      <c r="F56" s="4"/>
      <c r="G56" s="4"/>
    </row>
    <row r="61" spans="1:7" s="1" customFormat="1" ht="51.75" customHeight="1" hidden="1">
      <c r="A61" s="33" t="s">
        <v>14</v>
      </c>
      <c r="B61" s="24" t="s">
        <v>13</v>
      </c>
      <c r="C61" s="32">
        <v>0</v>
      </c>
      <c r="D61" s="59"/>
      <c r="E61" s="58"/>
      <c r="F61" s="4"/>
      <c r="G61" s="4"/>
    </row>
    <row r="62" spans="1:7" ht="45" hidden="1">
      <c r="A62" s="33" t="s">
        <v>21</v>
      </c>
      <c r="B62" s="34" t="s">
        <v>22</v>
      </c>
      <c r="C62" s="32">
        <v>0</v>
      </c>
      <c r="D62" s="59"/>
      <c r="E62" s="58"/>
      <c r="F62" s="5"/>
      <c r="G62" s="5"/>
    </row>
    <row r="63" spans="1:7" ht="32.25" hidden="1">
      <c r="A63" s="23" t="s">
        <v>25</v>
      </c>
      <c r="B63" s="24" t="s">
        <v>26</v>
      </c>
      <c r="C63" s="32">
        <v>0</v>
      </c>
      <c r="D63" s="59"/>
      <c r="E63" s="58"/>
      <c r="F63" s="5"/>
      <c r="G63" s="5"/>
    </row>
    <row r="64" spans="1:7" ht="48.75" customHeight="1" hidden="1">
      <c r="A64" s="23" t="s">
        <v>27</v>
      </c>
      <c r="B64" s="24" t="s">
        <v>28</v>
      </c>
      <c r="C64" s="32">
        <v>0</v>
      </c>
      <c r="D64" s="59"/>
      <c r="E64" s="58"/>
      <c r="F64" s="5"/>
      <c r="G64" s="5"/>
    </row>
    <row r="65" spans="1:7" ht="22.5" hidden="1">
      <c r="A65" s="30" t="s">
        <v>29</v>
      </c>
      <c r="B65" s="34" t="s">
        <v>30</v>
      </c>
      <c r="C65" s="32">
        <v>0</v>
      </c>
      <c r="D65" s="59"/>
      <c r="E65" s="58"/>
      <c r="F65" s="5"/>
      <c r="G65" s="5"/>
    </row>
    <row r="66" spans="1:7" ht="22.5" hidden="1">
      <c r="A66" s="30" t="s">
        <v>31</v>
      </c>
      <c r="B66" s="34" t="s">
        <v>32</v>
      </c>
      <c r="C66" s="32">
        <v>0</v>
      </c>
      <c r="D66" s="59"/>
      <c r="E66" s="58"/>
      <c r="F66" s="5"/>
      <c r="G66" s="5"/>
    </row>
    <row r="67" spans="1:7" ht="12.75" hidden="1">
      <c r="A67" s="12"/>
      <c r="B67" s="13"/>
      <c r="C67" s="9"/>
      <c r="D67" s="17"/>
      <c r="E67" s="5"/>
      <c r="F67" s="5"/>
      <c r="G67" s="5"/>
    </row>
    <row r="68" spans="1:7" ht="12.75">
      <c r="A68" s="5"/>
      <c r="B68" s="5"/>
      <c r="C68" s="9"/>
      <c r="D68" s="18"/>
      <c r="E68" s="5"/>
      <c r="F68" s="5"/>
      <c r="G68" s="5"/>
    </row>
    <row r="69" spans="1:7" ht="12.75">
      <c r="A69" s="5"/>
      <c r="B69" s="5"/>
      <c r="C69" s="9"/>
      <c r="D69" s="18"/>
      <c r="E69" s="5"/>
      <c r="F69" s="5"/>
      <c r="G69" s="5"/>
    </row>
    <row r="70" spans="1:7" ht="12.75">
      <c r="A70" s="5"/>
      <c r="B70" s="5"/>
      <c r="C70" s="9"/>
      <c r="D70" s="18"/>
      <c r="E70" s="5"/>
      <c r="F70" s="5"/>
      <c r="G70" s="5"/>
    </row>
    <row r="71" spans="1:7" ht="12.75">
      <c r="A71" s="5"/>
      <c r="B71" s="5"/>
      <c r="C71" s="9"/>
      <c r="D71" s="18"/>
      <c r="E71" s="5"/>
      <c r="F71" s="5"/>
      <c r="G71" s="5"/>
    </row>
    <row r="72" spans="1:7" ht="12.75">
      <c r="A72" s="5"/>
      <c r="B72" s="5"/>
      <c r="C72" s="9"/>
      <c r="D72" s="18"/>
      <c r="E72" s="5"/>
      <c r="F72" s="5"/>
      <c r="G72" s="5"/>
    </row>
    <row r="73" spans="1:7" ht="12.75">
      <c r="A73" s="2"/>
      <c r="D73" s="14"/>
      <c r="E73" s="2"/>
      <c r="F73" s="2"/>
      <c r="G73" s="2"/>
    </row>
    <row r="74" spans="1:7" ht="12.75">
      <c r="A74" s="2"/>
      <c r="D74" s="14"/>
      <c r="E74" s="2"/>
      <c r="F74" s="2"/>
      <c r="G74" s="2"/>
    </row>
    <row r="75" spans="1:7" ht="12.75">
      <c r="A75" s="2"/>
      <c r="D75" s="14"/>
      <c r="E75" s="2"/>
      <c r="F75" s="2"/>
      <c r="G75" s="2"/>
    </row>
    <row r="76" spans="1:7" ht="12.75">
      <c r="A76" s="2"/>
      <c r="D76" s="14"/>
      <c r="E76" s="2"/>
      <c r="F76" s="2"/>
      <c r="G76" s="2"/>
    </row>
    <row r="77" spans="1:7" ht="12.75">
      <c r="A77" s="2"/>
      <c r="D77" s="14"/>
      <c r="E77" s="2"/>
      <c r="F77" s="2"/>
      <c r="G77" s="2"/>
    </row>
    <row r="78" spans="1:7" ht="12.75">
      <c r="A78" s="2"/>
      <c r="D78" s="14"/>
      <c r="E78" s="2"/>
      <c r="F78" s="2"/>
      <c r="G78" s="2"/>
    </row>
    <row r="79" spans="1:7" ht="12.75">
      <c r="A79" s="2"/>
      <c r="D79" s="14"/>
      <c r="E79" s="2"/>
      <c r="F79" s="2"/>
      <c r="G79" s="2"/>
    </row>
    <row r="80" spans="1:7" ht="12.75">
      <c r="A80" s="2"/>
      <c r="D80" s="14"/>
      <c r="E80" s="2"/>
      <c r="F80" s="2"/>
      <c r="G80" s="2"/>
    </row>
    <row r="81" spans="1:7" ht="12.75">
      <c r="A81" s="2"/>
      <c r="D81" s="14"/>
      <c r="E81" s="2"/>
      <c r="F81" s="2"/>
      <c r="G81" s="2"/>
    </row>
    <row r="82" spans="1:7" ht="12.75">
      <c r="A82" s="2"/>
      <c r="D82" s="14"/>
      <c r="E82" s="2"/>
      <c r="F82" s="2"/>
      <c r="G82" s="2"/>
    </row>
    <row r="83" spans="1:7" ht="12.75">
      <c r="A83" s="2"/>
      <c r="D83" s="14"/>
      <c r="E83" s="2"/>
      <c r="F83" s="2"/>
      <c r="G83" s="2"/>
    </row>
    <row r="84" spans="1:7" ht="12.75">
      <c r="A84" s="2"/>
      <c r="D84" s="14"/>
      <c r="E84" s="2"/>
      <c r="F84" s="2"/>
      <c r="G84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6"/>
  <sheetViews>
    <sheetView zoomScalePageLayoutView="0" workbookViewId="0" topLeftCell="A1">
      <selection activeCell="I46" sqref="I46"/>
    </sheetView>
  </sheetViews>
  <sheetFormatPr defaultColWidth="9.00390625" defaultRowHeight="12.75"/>
  <cols>
    <col min="1" max="1" width="12.875" style="0" customWidth="1"/>
    <col min="5" max="5" width="11.75390625" style="0" customWidth="1"/>
    <col min="8" max="8" width="11.625" style="0" customWidth="1"/>
    <col min="9" max="9" width="21.375" style="0" customWidth="1"/>
  </cols>
  <sheetData>
    <row r="2" ht="1.5" customHeight="1"/>
    <row r="3" spans="1:9" ht="22.5" customHeight="1">
      <c r="A3" s="159" t="s">
        <v>298</v>
      </c>
      <c r="B3" s="160"/>
      <c r="C3" s="160"/>
      <c r="D3" s="160"/>
      <c r="E3" s="160"/>
      <c r="F3" s="160"/>
      <c r="G3" s="160"/>
      <c r="H3" s="160"/>
      <c r="I3" s="160"/>
    </row>
    <row r="4" spans="1:9" ht="24.75" customHeight="1">
      <c r="A4" s="160"/>
      <c r="B4" s="160"/>
      <c r="C4" s="160"/>
      <c r="D4" s="160"/>
      <c r="E4" s="160"/>
      <c r="F4" s="160"/>
      <c r="G4" s="160"/>
      <c r="H4" s="160"/>
      <c r="I4" s="160"/>
    </row>
    <row r="7" spans="1:9" ht="24">
      <c r="A7" s="161" t="s">
        <v>69</v>
      </c>
      <c r="B7" s="164" t="s">
        <v>70</v>
      </c>
      <c r="C7" s="164"/>
      <c r="D7" s="164"/>
      <c r="E7" s="165" t="s">
        <v>71</v>
      </c>
      <c r="F7" s="165"/>
      <c r="G7" s="165"/>
      <c r="H7" s="52" t="s">
        <v>72</v>
      </c>
      <c r="I7" s="166" t="s">
        <v>302</v>
      </c>
    </row>
    <row r="8" spans="1:9" ht="12.75">
      <c r="A8" s="162"/>
      <c r="B8" s="164"/>
      <c r="C8" s="164"/>
      <c r="D8" s="164"/>
      <c r="E8" s="167" t="s">
        <v>73</v>
      </c>
      <c r="F8" s="167"/>
      <c r="G8" s="167"/>
      <c r="H8" s="54"/>
      <c r="I8" s="166"/>
    </row>
    <row r="9" spans="1:9" ht="24">
      <c r="A9" s="163"/>
      <c r="B9" s="164"/>
      <c r="C9" s="164"/>
      <c r="D9" s="164"/>
      <c r="E9" s="53" t="s">
        <v>74</v>
      </c>
      <c r="F9" s="53" t="s">
        <v>75</v>
      </c>
      <c r="G9" s="53" t="s">
        <v>76</v>
      </c>
      <c r="H9" s="53" t="s">
        <v>77</v>
      </c>
      <c r="I9" s="55"/>
    </row>
    <row r="10" spans="1:9" ht="12.75" customHeight="1">
      <c r="A10" s="138" t="s">
        <v>83</v>
      </c>
      <c r="B10" s="178" t="s">
        <v>41</v>
      </c>
      <c r="C10" s="178"/>
      <c r="D10" s="178"/>
      <c r="E10" s="144" t="s">
        <v>40</v>
      </c>
      <c r="F10" s="144" t="s">
        <v>154</v>
      </c>
      <c r="G10" s="131" t="s">
        <v>92</v>
      </c>
      <c r="H10" s="40" t="s">
        <v>78</v>
      </c>
      <c r="I10" s="40" t="s">
        <v>78</v>
      </c>
    </row>
    <row r="11" spans="1:9" ht="12.75" customHeight="1">
      <c r="A11" s="139"/>
      <c r="B11" s="130" t="s">
        <v>79</v>
      </c>
      <c r="C11" s="130"/>
      <c r="D11" s="130"/>
      <c r="E11" s="145"/>
      <c r="F11" s="145"/>
      <c r="G11" s="132"/>
      <c r="H11" s="51">
        <v>1</v>
      </c>
      <c r="I11" s="76">
        <v>1</v>
      </c>
    </row>
    <row r="12" spans="1:9" ht="12.75">
      <c r="A12" s="139"/>
      <c r="B12" s="130" t="s">
        <v>80</v>
      </c>
      <c r="C12" s="130"/>
      <c r="D12" s="130"/>
      <c r="E12" s="145"/>
      <c r="F12" s="145"/>
      <c r="G12" s="132"/>
      <c r="H12" s="40" t="s">
        <v>78</v>
      </c>
      <c r="I12" s="77">
        <f>I13</f>
        <v>878976.0800000001</v>
      </c>
    </row>
    <row r="13" spans="1:9" ht="12.75">
      <c r="A13" s="139"/>
      <c r="B13" s="130" t="s">
        <v>81</v>
      </c>
      <c r="C13" s="130"/>
      <c r="D13" s="130"/>
      <c r="E13" s="145"/>
      <c r="F13" s="145"/>
      <c r="G13" s="132"/>
      <c r="H13" s="40" t="s">
        <v>78</v>
      </c>
      <c r="I13" s="77">
        <f>I14+I15</f>
        <v>878976.0800000001</v>
      </c>
    </row>
    <row r="14" spans="1:9" ht="12.75">
      <c r="A14" s="139"/>
      <c r="B14" s="147" t="s">
        <v>82</v>
      </c>
      <c r="C14" s="147"/>
      <c r="D14" s="147"/>
      <c r="E14" s="145"/>
      <c r="F14" s="145"/>
      <c r="G14" s="133"/>
      <c r="H14" s="40" t="s">
        <v>78</v>
      </c>
      <c r="I14" s="77">
        <f>656386.49+7020.39</f>
        <v>663406.88</v>
      </c>
    </row>
    <row r="15" spans="1:9" ht="12.75">
      <c r="A15" s="139"/>
      <c r="B15" s="141" t="s">
        <v>155</v>
      </c>
      <c r="C15" s="142"/>
      <c r="D15" s="143"/>
      <c r="E15" s="146"/>
      <c r="F15" s="146"/>
      <c r="G15" s="85" t="s">
        <v>156</v>
      </c>
      <c r="H15" s="40" t="s">
        <v>78</v>
      </c>
      <c r="I15" s="77">
        <v>215569.2</v>
      </c>
    </row>
    <row r="16" spans="1:9" ht="24.75" customHeight="1">
      <c r="A16" s="173"/>
      <c r="B16" s="175" t="s">
        <v>219</v>
      </c>
      <c r="C16" s="176"/>
      <c r="D16" s="177"/>
      <c r="E16" s="144" t="s">
        <v>43</v>
      </c>
      <c r="F16" s="144" t="s">
        <v>220</v>
      </c>
      <c r="G16" s="85"/>
      <c r="H16" s="40" t="s">
        <v>78</v>
      </c>
      <c r="I16" s="40" t="s">
        <v>78</v>
      </c>
    </row>
    <row r="17" spans="1:9" ht="15" customHeight="1">
      <c r="A17" s="173"/>
      <c r="B17" s="130" t="s">
        <v>79</v>
      </c>
      <c r="C17" s="130"/>
      <c r="D17" s="130"/>
      <c r="E17" s="145"/>
      <c r="F17" s="145"/>
      <c r="G17" s="85"/>
      <c r="H17" s="51">
        <v>0</v>
      </c>
      <c r="I17" s="104">
        <v>0</v>
      </c>
    </row>
    <row r="18" spans="1:9" ht="12.75">
      <c r="A18" s="173"/>
      <c r="B18" s="130" t="s">
        <v>80</v>
      </c>
      <c r="C18" s="130"/>
      <c r="D18" s="130"/>
      <c r="E18" s="145"/>
      <c r="F18" s="145"/>
      <c r="G18" s="134" t="s">
        <v>92</v>
      </c>
      <c r="H18" s="40" t="s">
        <v>78</v>
      </c>
      <c r="I18" s="77">
        <f>I19</f>
        <v>0</v>
      </c>
    </row>
    <row r="19" spans="1:9" ht="12.75">
      <c r="A19" s="173"/>
      <c r="B19" s="130" t="s">
        <v>81</v>
      </c>
      <c r="C19" s="130"/>
      <c r="D19" s="130"/>
      <c r="E19" s="145"/>
      <c r="F19" s="145"/>
      <c r="G19" s="134"/>
      <c r="H19" s="40" t="s">
        <v>78</v>
      </c>
      <c r="I19" s="77">
        <f>I20+I21</f>
        <v>0</v>
      </c>
    </row>
    <row r="20" spans="1:9" ht="12.75">
      <c r="A20" s="173"/>
      <c r="B20" s="147" t="s">
        <v>82</v>
      </c>
      <c r="C20" s="147"/>
      <c r="D20" s="147"/>
      <c r="E20" s="145"/>
      <c r="F20" s="145"/>
      <c r="G20" s="134"/>
      <c r="H20" s="40" t="s">
        <v>78</v>
      </c>
      <c r="I20" s="77"/>
    </row>
    <row r="21" spans="1:9" ht="9.75" customHeight="1">
      <c r="A21" s="174"/>
      <c r="B21" s="141" t="s">
        <v>155</v>
      </c>
      <c r="C21" s="142"/>
      <c r="D21" s="143"/>
      <c r="E21" s="146"/>
      <c r="F21" s="146"/>
      <c r="G21" s="85" t="s">
        <v>156</v>
      </c>
      <c r="H21" s="40" t="s">
        <v>78</v>
      </c>
      <c r="I21" s="77"/>
    </row>
    <row r="22" spans="1:9" ht="12.75" customHeight="1">
      <c r="A22" s="170" t="s">
        <v>85</v>
      </c>
      <c r="B22" s="147" t="s">
        <v>86</v>
      </c>
      <c r="C22" s="147"/>
      <c r="D22" s="147"/>
      <c r="E22" s="144" t="s">
        <v>47</v>
      </c>
      <c r="F22" s="144" t="s">
        <v>157</v>
      </c>
      <c r="G22" s="131" t="s">
        <v>92</v>
      </c>
      <c r="H22" s="40" t="s">
        <v>78</v>
      </c>
      <c r="I22" s="78" t="s">
        <v>78</v>
      </c>
    </row>
    <row r="23" spans="1:9" ht="12.75">
      <c r="A23" s="171"/>
      <c r="B23" s="130" t="s">
        <v>79</v>
      </c>
      <c r="C23" s="130"/>
      <c r="D23" s="130"/>
      <c r="E23" s="145"/>
      <c r="F23" s="145"/>
      <c r="G23" s="168"/>
      <c r="H23" s="48">
        <v>1</v>
      </c>
      <c r="I23" s="76">
        <v>0</v>
      </c>
    </row>
    <row r="24" spans="1:9" ht="12.75">
      <c r="A24" s="171"/>
      <c r="B24" s="130" t="s">
        <v>80</v>
      </c>
      <c r="C24" s="130"/>
      <c r="D24" s="130"/>
      <c r="E24" s="145"/>
      <c r="F24" s="145"/>
      <c r="G24" s="168"/>
      <c r="H24" s="40" t="s">
        <v>78</v>
      </c>
      <c r="I24" s="77">
        <f>I25</f>
        <v>744151.31</v>
      </c>
    </row>
    <row r="25" spans="1:9" ht="12.75">
      <c r="A25" s="171"/>
      <c r="B25" s="130" t="s">
        <v>81</v>
      </c>
      <c r="C25" s="130"/>
      <c r="D25" s="130"/>
      <c r="E25" s="145"/>
      <c r="F25" s="145"/>
      <c r="G25" s="168"/>
      <c r="H25" s="40" t="s">
        <v>78</v>
      </c>
      <c r="I25" s="77">
        <f>I26+I27</f>
        <v>744151.31</v>
      </c>
    </row>
    <row r="26" spans="1:9" ht="12.75">
      <c r="A26" s="171"/>
      <c r="B26" s="147" t="s">
        <v>82</v>
      </c>
      <c r="C26" s="147"/>
      <c r="D26" s="147"/>
      <c r="E26" s="145"/>
      <c r="F26" s="145"/>
      <c r="G26" s="169"/>
      <c r="H26" s="40" t="s">
        <v>78</v>
      </c>
      <c r="I26" s="77">
        <v>614197.17</v>
      </c>
    </row>
    <row r="27" spans="1:9" ht="12.75">
      <c r="A27" s="171"/>
      <c r="B27" s="141" t="s">
        <v>155</v>
      </c>
      <c r="C27" s="142"/>
      <c r="D27" s="143"/>
      <c r="E27" s="146"/>
      <c r="F27" s="146"/>
      <c r="G27" s="84">
        <v>129</v>
      </c>
      <c r="H27" s="40" t="s">
        <v>78</v>
      </c>
      <c r="I27" s="77">
        <v>129954.14</v>
      </c>
    </row>
    <row r="28" spans="1:9" ht="12.75">
      <c r="A28" s="171"/>
      <c r="B28" s="147" t="s">
        <v>84</v>
      </c>
      <c r="C28" s="147"/>
      <c r="D28" s="147"/>
      <c r="E28" s="144" t="s">
        <v>47</v>
      </c>
      <c r="F28" s="144" t="s">
        <v>158</v>
      </c>
      <c r="G28" s="131" t="s">
        <v>92</v>
      </c>
      <c r="H28" s="40" t="s">
        <v>78</v>
      </c>
      <c r="I28" s="78" t="s">
        <v>78</v>
      </c>
    </row>
    <row r="29" spans="1:9" ht="12.75">
      <c r="A29" s="171"/>
      <c r="B29" s="147" t="s">
        <v>84</v>
      </c>
      <c r="C29" s="147"/>
      <c r="D29" s="147"/>
      <c r="E29" s="145"/>
      <c r="F29" s="145"/>
      <c r="G29" s="168"/>
      <c r="H29" s="24">
        <v>8</v>
      </c>
      <c r="I29" s="79">
        <v>11</v>
      </c>
    </row>
    <row r="30" spans="1:9" ht="12.75">
      <c r="A30" s="171"/>
      <c r="B30" s="130" t="s">
        <v>80</v>
      </c>
      <c r="C30" s="130"/>
      <c r="D30" s="130"/>
      <c r="E30" s="145"/>
      <c r="F30" s="145"/>
      <c r="G30" s="168"/>
      <c r="H30" s="40" t="s">
        <v>78</v>
      </c>
      <c r="I30" s="77">
        <f>I31</f>
        <v>7679571.42</v>
      </c>
    </row>
    <row r="31" spans="1:9" ht="12.75">
      <c r="A31" s="171"/>
      <c r="B31" s="130" t="s">
        <v>81</v>
      </c>
      <c r="C31" s="130"/>
      <c r="D31" s="130"/>
      <c r="E31" s="145"/>
      <c r="F31" s="145"/>
      <c r="G31" s="168"/>
      <c r="H31" s="40" t="s">
        <v>78</v>
      </c>
      <c r="I31" s="77">
        <f>I32+I33</f>
        <v>7679571.42</v>
      </c>
    </row>
    <row r="32" spans="1:9" ht="12.75">
      <c r="A32" s="171"/>
      <c r="B32" s="147" t="s">
        <v>82</v>
      </c>
      <c r="C32" s="147"/>
      <c r="D32" s="147"/>
      <c r="E32" s="145"/>
      <c r="F32" s="145"/>
      <c r="G32" s="169"/>
      <c r="H32" s="40" t="s">
        <v>78</v>
      </c>
      <c r="I32" s="77">
        <v>5736147.61</v>
      </c>
    </row>
    <row r="33" spans="1:9" ht="12.75">
      <c r="A33" s="171"/>
      <c r="B33" s="141" t="s">
        <v>155</v>
      </c>
      <c r="C33" s="142"/>
      <c r="D33" s="143"/>
      <c r="E33" s="146"/>
      <c r="F33" s="146"/>
      <c r="G33" s="84">
        <v>129</v>
      </c>
      <c r="H33" s="40" t="s">
        <v>78</v>
      </c>
      <c r="I33" s="77">
        <v>1943423.81</v>
      </c>
    </row>
    <row r="34" spans="1:9" ht="12.75">
      <c r="A34" s="171"/>
      <c r="B34" s="149" t="s">
        <v>87</v>
      </c>
      <c r="C34" s="150"/>
      <c r="D34" s="151"/>
      <c r="E34" s="144" t="s">
        <v>47</v>
      </c>
      <c r="F34" s="131" t="s">
        <v>159</v>
      </c>
      <c r="G34" s="131" t="s">
        <v>92</v>
      </c>
      <c r="H34" s="158">
        <v>2</v>
      </c>
      <c r="I34" s="148">
        <v>2</v>
      </c>
    </row>
    <row r="35" spans="1:9" ht="12.75">
      <c r="A35" s="171"/>
      <c r="B35" s="152"/>
      <c r="C35" s="153"/>
      <c r="D35" s="154"/>
      <c r="E35" s="145"/>
      <c r="F35" s="134"/>
      <c r="G35" s="134"/>
      <c r="H35" s="158"/>
      <c r="I35" s="148"/>
    </row>
    <row r="36" spans="1:9" ht="19.5" customHeight="1">
      <c r="A36" s="171"/>
      <c r="B36" s="155"/>
      <c r="C36" s="156"/>
      <c r="D36" s="157"/>
      <c r="E36" s="145"/>
      <c r="F36" s="134"/>
      <c r="G36" s="134"/>
      <c r="H36" s="158"/>
      <c r="I36" s="148"/>
    </row>
    <row r="37" spans="1:9" ht="12.75">
      <c r="A37" s="171"/>
      <c r="B37" s="130" t="s">
        <v>80</v>
      </c>
      <c r="C37" s="130"/>
      <c r="D37" s="130"/>
      <c r="E37" s="145"/>
      <c r="F37" s="134"/>
      <c r="G37" s="135"/>
      <c r="H37" s="40" t="s">
        <v>78</v>
      </c>
      <c r="I37" s="77">
        <f>I38</f>
        <v>1333730.71</v>
      </c>
    </row>
    <row r="38" spans="1:9" ht="12.75">
      <c r="A38" s="171"/>
      <c r="B38" s="130" t="s">
        <v>81</v>
      </c>
      <c r="C38" s="130"/>
      <c r="D38" s="130"/>
      <c r="E38" s="145"/>
      <c r="F38" s="134"/>
      <c r="G38" s="135"/>
      <c r="H38" s="40" t="s">
        <v>78</v>
      </c>
      <c r="I38" s="77">
        <f>I39+I40</f>
        <v>1333730.71</v>
      </c>
    </row>
    <row r="39" spans="1:9" ht="12.75">
      <c r="A39" s="171"/>
      <c r="B39" s="147" t="s">
        <v>82</v>
      </c>
      <c r="C39" s="147"/>
      <c r="D39" s="147"/>
      <c r="E39" s="145"/>
      <c r="F39" s="134"/>
      <c r="G39" s="136"/>
      <c r="H39" s="40" t="s">
        <v>78</v>
      </c>
      <c r="I39" s="77">
        <v>1015922.8</v>
      </c>
    </row>
    <row r="40" spans="1:9" ht="12.75">
      <c r="A40" s="172"/>
      <c r="B40" s="141" t="s">
        <v>155</v>
      </c>
      <c r="C40" s="142"/>
      <c r="D40" s="143"/>
      <c r="E40" s="146"/>
      <c r="F40" s="137"/>
      <c r="G40" s="85" t="s">
        <v>156</v>
      </c>
      <c r="H40" s="40" t="s">
        <v>78</v>
      </c>
      <c r="I40" s="77">
        <v>317807.91</v>
      </c>
    </row>
    <row r="41" spans="1:9" ht="12.75" customHeight="1">
      <c r="A41" s="138" t="s">
        <v>88</v>
      </c>
      <c r="B41" s="130" t="s">
        <v>79</v>
      </c>
      <c r="C41" s="130"/>
      <c r="D41" s="130"/>
      <c r="E41" s="144" t="s">
        <v>218</v>
      </c>
      <c r="F41" s="144" t="s">
        <v>160</v>
      </c>
      <c r="G41" s="131" t="s">
        <v>90</v>
      </c>
      <c r="H41" s="48">
        <v>9</v>
      </c>
      <c r="I41" s="79">
        <v>8</v>
      </c>
    </row>
    <row r="42" spans="1:9" ht="12.75">
      <c r="A42" s="139"/>
      <c r="B42" s="130" t="s">
        <v>80</v>
      </c>
      <c r="C42" s="130"/>
      <c r="D42" s="130"/>
      <c r="E42" s="145"/>
      <c r="F42" s="145"/>
      <c r="G42" s="132"/>
      <c r="H42" s="40" t="s">
        <v>78</v>
      </c>
      <c r="I42" s="77">
        <f>I43</f>
        <v>3773465.13</v>
      </c>
    </row>
    <row r="43" spans="1:9" ht="12.75">
      <c r="A43" s="139"/>
      <c r="B43" s="130" t="s">
        <v>81</v>
      </c>
      <c r="C43" s="130"/>
      <c r="D43" s="130"/>
      <c r="E43" s="145"/>
      <c r="F43" s="145"/>
      <c r="G43" s="132"/>
      <c r="H43" s="40" t="s">
        <v>78</v>
      </c>
      <c r="I43" s="77">
        <f>I44+I45</f>
        <v>3773465.13</v>
      </c>
    </row>
    <row r="44" spans="1:9" ht="12.75">
      <c r="A44" s="139"/>
      <c r="B44" s="147" t="s">
        <v>82</v>
      </c>
      <c r="C44" s="147"/>
      <c r="D44" s="147"/>
      <c r="E44" s="145"/>
      <c r="F44" s="145"/>
      <c r="G44" s="133"/>
      <c r="H44" s="40" t="s">
        <v>78</v>
      </c>
      <c r="I44" s="77">
        <v>2901750.08</v>
      </c>
    </row>
    <row r="45" spans="1:9" ht="12.75">
      <c r="A45" s="140"/>
      <c r="B45" s="141" t="s">
        <v>155</v>
      </c>
      <c r="C45" s="142"/>
      <c r="D45" s="143"/>
      <c r="E45" s="146"/>
      <c r="F45" s="146"/>
      <c r="G45" s="92">
        <v>119</v>
      </c>
      <c r="H45" s="90" t="s">
        <v>78</v>
      </c>
      <c r="I45" s="91">
        <v>871715.05</v>
      </c>
    </row>
    <row r="46" spans="1:9" ht="12.75">
      <c r="A46" s="83"/>
      <c r="B46" s="86"/>
      <c r="C46" s="86"/>
      <c r="D46" s="86"/>
      <c r="E46" s="87"/>
      <c r="F46" s="87"/>
      <c r="G46" s="87"/>
      <c r="H46" s="88"/>
      <c r="I46" s="89"/>
    </row>
  </sheetData>
  <sheetProtection/>
  <mergeCells count="63">
    <mergeCell ref="A10:A21"/>
    <mergeCell ref="E16:E21"/>
    <mergeCell ref="F16:F21"/>
    <mergeCell ref="B16:D16"/>
    <mergeCell ref="G18:G20"/>
    <mergeCell ref="F10:F15"/>
    <mergeCell ref="B17:D17"/>
    <mergeCell ref="B18:D18"/>
    <mergeCell ref="B15:D15"/>
    <mergeCell ref="B10:D10"/>
    <mergeCell ref="E22:E27"/>
    <mergeCell ref="F22:F27"/>
    <mergeCell ref="A22:A40"/>
    <mergeCell ref="B40:D40"/>
    <mergeCell ref="E34:E40"/>
    <mergeCell ref="B30:D30"/>
    <mergeCell ref="B25:D25"/>
    <mergeCell ref="B33:D33"/>
    <mergeCell ref="B26:D26"/>
    <mergeCell ref="B38:D38"/>
    <mergeCell ref="E10:E15"/>
    <mergeCell ref="B19:D19"/>
    <mergeCell ref="B20:D20"/>
    <mergeCell ref="B21:D21"/>
    <mergeCell ref="G28:G32"/>
    <mergeCell ref="G22:G26"/>
    <mergeCell ref="G10:G14"/>
    <mergeCell ref="B31:D31"/>
    <mergeCell ref="B13:D13"/>
    <mergeCell ref="B14:D14"/>
    <mergeCell ref="A3:I4"/>
    <mergeCell ref="A7:A9"/>
    <mergeCell ref="B7:D9"/>
    <mergeCell ref="E7:G7"/>
    <mergeCell ref="I7:I8"/>
    <mergeCell ref="E8:G8"/>
    <mergeCell ref="I34:I36"/>
    <mergeCell ref="B37:D37"/>
    <mergeCell ref="F41:F45"/>
    <mergeCell ref="B41:D41"/>
    <mergeCell ref="B42:D42"/>
    <mergeCell ref="B43:D43"/>
    <mergeCell ref="B44:D44"/>
    <mergeCell ref="B39:D39"/>
    <mergeCell ref="B34:D36"/>
    <mergeCell ref="H34:H36"/>
    <mergeCell ref="B22:D22"/>
    <mergeCell ref="B23:D23"/>
    <mergeCell ref="B32:D32"/>
    <mergeCell ref="B28:D28"/>
    <mergeCell ref="B29:D29"/>
    <mergeCell ref="B24:D24"/>
    <mergeCell ref="B27:D27"/>
    <mergeCell ref="B11:D11"/>
    <mergeCell ref="B12:D12"/>
    <mergeCell ref="G41:G44"/>
    <mergeCell ref="G34:G39"/>
    <mergeCell ref="F34:F40"/>
    <mergeCell ref="A41:A45"/>
    <mergeCell ref="B45:D45"/>
    <mergeCell ref="E41:E45"/>
    <mergeCell ref="E28:E33"/>
    <mergeCell ref="F28:F3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92">
      <selection activeCell="F112" sqref="F112"/>
    </sheetView>
  </sheetViews>
  <sheetFormatPr defaultColWidth="9.00390625" defaultRowHeight="12.75"/>
  <cols>
    <col min="1" max="1" width="85.375" style="0" customWidth="1"/>
    <col min="3" max="3" width="9.625" style="0" bestFit="1" customWidth="1"/>
    <col min="5" max="5" width="10.875" style="0" customWidth="1"/>
    <col min="6" max="6" width="10.00390625" style="22" customWidth="1"/>
    <col min="7" max="7" width="9.25390625" style="0" bestFit="1" customWidth="1"/>
  </cols>
  <sheetData>
    <row r="1" spans="1:7" s="62" customFormat="1" ht="15.75">
      <c r="A1" s="179" t="s">
        <v>299</v>
      </c>
      <c r="B1" s="179"/>
      <c r="C1" s="179"/>
      <c r="D1" s="179"/>
      <c r="E1" s="179"/>
      <c r="F1" s="179"/>
      <c r="G1" s="179"/>
    </row>
    <row r="2" spans="1:7" ht="15.75">
      <c r="A2" s="179" t="s">
        <v>150</v>
      </c>
      <c r="B2" s="179"/>
      <c r="C2" s="179"/>
      <c r="D2" s="179"/>
      <c r="E2" s="179"/>
      <c r="F2" s="179"/>
      <c r="G2" s="179"/>
    </row>
    <row r="3" spans="1:5" ht="12.75">
      <c r="A3" s="19"/>
      <c r="B3" s="21"/>
      <c r="C3" s="21"/>
      <c r="D3" s="21"/>
      <c r="E3" s="20"/>
    </row>
    <row r="4" spans="1:7" ht="72" customHeight="1">
      <c r="A4" s="57" t="s">
        <v>33</v>
      </c>
      <c r="B4" s="57" t="s">
        <v>34</v>
      </c>
      <c r="C4" s="57" t="s">
        <v>35</v>
      </c>
      <c r="D4" s="57" t="s">
        <v>36</v>
      </c>
      <c r="E4" s="57" t="s">
        <v>129</v>
      </c>
      <c r="F4" s="57" t="s">
        <v>131</v>
      </c>
      <c r="G4" s="57" t="s">
        <v>24</v>
      </c>
    </row>
    <row r="5" spans="1:7" s="62" customFormat="1" ht="21.75">
      <c r="A5" s="72" t="s">
        <v>100</v>
      </c>
      <c r="B5" s="44"/>
      <c r="C5" s="44"/>
      <c r="D5" s="44"/>
      <c r="E5" s="100">
        <f>E6+E23+E27+E34+E52+E71+E84+E96+E100</f>
        <v>95526.8</v>
      </c>
      <c r="F5" s="100">
        <f>F6+F23+F27+F34+F52+F71+F84+F96+F100</f>
        <v>42278.5</v>
      </c>
      <c r="G5" s="67">
        <f>F5/E5*100</f>
        <v>44.258260509092736</v>
      </c>
    </row>
    <row r="6" spans="1:7" ht="15" customHeight="1">
      <c r="A6" s="23" t="s">
        <v>37</v>
      </c>
      <c r="B6" s="25" t="s">
        <v>38</v>
      </c>
      <c r="C6" s="26"/>
      <c r="D6" s="27"/>
      <c r="E6" s="100">
        <f>E7+E17+E20</f>
        <v>17806.6</v>
      </c>
      <c r="F6" s="100">
        <f>F7+F17+F20</f>
        <v>11234.000000000002</v>
      </c>
      <c r="G6" s="67">
        <f aca="true" t="shared" si="0" ref="G6:G66">F6/E6*100</f>
        <v>63.088967012231436</v>
      </c>
    </row>
    <row r="7" spans="1:7" ht="25.5" customHeight="1">
      <c r="A7" s="28" t="s">
        <v>46</v>
      </c>
      <c r="B7" s="25" t="s">
        <v>47</v>
      </c>
      <c r="C7" s="29"/>
      <c r="D7" s="29"/>
      <c r="E7" s="100">
        <f>E8+E10+E14</f>
        <v>17698.8</v>
      </c>
      <c r="F7" s="100">
        <f>F8+F10+F14</f>
        <v>11234.000000000002</v>
      </c>
      <c r="G7" s="67">
        <f t="shared" si="0"/>
        <v>63.473229823490875</v>
      </c>
    </row>
    <row r="8" spans="1:7" s="56" customFormat="1" ht="27" customHeight="1">
      <c r="A8" s="30" t="s">
        <v>101</v>
      </c>
      <c r="B8" s="29" t="s">
        <v>47</v>
      </c>
      <c r="C8" s="29" t="s">
        <v>157</v>
      </c>
      <c r="D8" s="69"/>
      <c r="E8" s="32">
        <f>E9</f>
        <v>1379</v>
      </c>
      <c r="F8" s="32">
        <f>F9</f>
        <v>744.1</v>
      </c>
      <c r="G8" s="68">
        <f t="shared" si="0"/>
        <v>53.95939086294417</v>
      </c>
    </row>
    <row r="9" spans="1:7" ht="23.25" customHeight="1">
      <c r="A9" s="33" t="s">
        <v>93</v>
      </c>
      <c r="B9" s="29" t="s">
        <v>47</v>
      </c>
      <c r="C9" s="29" t="s">
        <v>157</v>
      </c>
      <c r="D9" s="27">
        <v>100</v>
      </c>
      <c r="E9" s="32">
        <v>1379</v>
      </c>
      <c r="F9" s="32">
        <v>744.1</v>
      </c>
      <c r="G9" s="68">
        <f t="shared" si="0"/>
        <v>53.95939086294417</v>
      </c>
    </row>
    <row r="10" spans="1:7" s="56" customFormat="1" ht="24" customHeight="1">
      <c r="A10" s="33" t="s">
        <v>102</v>
      </c>
      <c r="B10" s="29" t="s">
        <v>47</v>
      </c>
      <c r="C10" s="29" t="s">
        <v>158</v>
      </c>
      <c r="D10" s="27"/>
      <c r="E10" s="32">
        <f>E11+E12+E13</f>
        <v>14353</v>
      </c>
      <c r="F10" s="32">
        <f>F11+F12+F13</f>
        <v>9099.800000000001</v>
      </c>
      <c r="G10" s="68">
        <f t="shared" si="0"/>
        <v>63.399986065630884</v>
      </c>
    </row>
    <row r="11" spans="1:7" s="56" customFormat="1" ht="25.5" customHeight="1">
      <c r="A11" s="30" t="s">
        <v>93</v>
      </c>
      <c r="B11" s="29" t="s">
        <v>47</v>
      </c>
      <c r="C11" s="29" t="s">
        <v>158</v>
      </c>
      <c r="D11" s="36">
        <v>100</v>
      </c>
      <c r="E11" s="32">
        <v>11817.5</v>
      </c>
      <c r="F11" s="32">
        <f>5736.1+1943.5</f>
        <v>7679.6</v>
      </c>
      <c r="G11" s="68">
        <f t="shared" si="0"/>
        <v>64.9849799026867</v>
      </c>
    </row>
    <row r="12" spans="1:7" ht="31.5" customHeight="1">
      <c r="A12" s="33" t="s">
        <v>254</v>
      </c>
      <c r="B12" s="29" t="s">
        <v>47</v>
      </c>
      <c r="C12" s="29" t="s">
        <v>158</v>
      </c>
      <c r="D12" s="36">
        <v>200</v>
      </c>
      <c r="E12" s="32">
        <v>2529.9</v>
      </c>
      <c r="F12" s="32">
        <f>1319.5+98</f>
        <v>1417.5</v>
      </c>
      <c r="G12" s="68">
        <f t="shared" si="0"/>
        <v>56.029882604055494</v>
      </c>
    </row>
    <row r="13" spans="1:7" ht="15.75" customHeight="1">
      <c r="A13" s="35" t="s">
        <v>94</v>
      </c>
      <c r="B13" s="29" t="s">
        <v>47</v>
      </c>
      <c r="C13" s="29" t="s">
        <v>158</v>
      </c>
      <c r="D13" s="36">
        <v>800</v>
      </c>
      <c r="E13" s="32">
        <v>5.6</v>
      </c>
      <c r="F13" s="32">
        <v>2.7</v>
      </c>
      <c r="G13" s="68">
        <f t="shared" si="0"/>
        <v>48.21428571428572</v>
      </c>
    </row>
    <row r="14" spans="1:7" ht="21" customHeight="1">
      <c r="A14" s="30" t="s">
        <v>119</v>
      </c>
      <c r="B14" s="29" t="s">
        <v>47</v>
      </c>
      <c r="C14" s="29" t="s">
        <v>159</v>
      </c>
      <c r="D14" s="36"/>
      <c r="E14" s="32">
        <f>E15+E16</f>
        <v>1966.8000000000002</v>
      </c>
      <c r="F14" s="32">
        <f>F15+F16</f>
        <v>1390.1000000000001</v>
      </c>
      <c r="G14" s="68">
        <f t="shared" si="0"/>
        <v>70.67825910107788</v>
      </c>
    </row>
    <row r="15" spans="1:7" ht="26.25" customHeight="1">
      <c r="A15" s="37" t="s">
        <v>93</v>
      </c>
      <c r="B15" s="29" t="s">
        <v>47</v>
      </c>
      <c r="C15" s="29" t="s">
        <v>159</v>
      </c>
      <c r="D15" s="36">
        <v>100</v>
      </c>
      <c r="E15" s="32">
        <v>1825.4</v>
      </c>
      <c r="F15" s="32">
        <f>1015.9+317.8</f>
        <v>1333.7</v>
      </c>
      <c r="G15" s="68">
        <f t="shared" si="0"/>
        <v>73.06343815054235</v>
      </c>
    </row>
    <row r="16" spans="1:7" ht="28.5" customHeight="1">
      <c r="A16" s="33" t="s">
        <v>254</v>
      </c>
      <c r="B16" s="29" t="s">
        <v>47</v>
      </c>
      <c r="C16" s="29" t="s">
        <v>159</v>
      </c>
      <c r="D16" s="36">
        <v>200</v>
      </c>
      <c r="E16" s="32">
        <v>141.4</v>
      </c>
      <c r="F16" s="32">
        <v>56.4</v>
      </c>
      <c r="G16" s="68">
        <f t="shared" si="0"/>
        <v>39.886845827439885</v>
      </c>
    </row>
    <row r="17" spans="1:7" s="62" customFormat="1" ht="12.75">
      <c r="A17" s="23" t="s">
        <v>48</v>
      </c>
      <c r="B17" s="25" t="s">
        <v>49</v>
      </c>
      <c r="C17" s="25"/>
      <c r="D17" s="25"/>
      <c r="E17" s="100">
        <f>E18</f>
        <v>100</v>
      </c>
      <c r="F17" s="100">
        <f>F18</f>
        <v>0</v>
      </c>
      <c r="G17" s="67">
        <f t="shared" si="0"/>
        <v>0</v>
      </c>
    </row>
    <row r="18" spans="1:7" ht="15.75" customHeight="1">
      <c r="A18" s="30" t="s">
        <v>104</v>
      </c>
      <c r="B18" s="29" t="s">
        <v>49</v>
      </c>
      <c r="C18" s="29" t="s">
        <v>162</v>
      </c>
      <c r="D18" s="29"/>
      <c r="E18" s="32">
        <f>E19</f>
        <v>100</v>
      </c>
      <c r="F18" s="32">
        <f>F19</f>
        <v>0</v>
      </c>
      <c r="G18" s="68">
        <f t="shared" si="0"/>
        <v>0</v>
      </c>
    </row>
    <row r="19" spans="1:7" ht="15.75" customHeight="1">
      <c r="A19" s="30" t="s">
        <v>94</v>
      </c>
      <c r="B19" s="29" t="s">
        <v>49</v>
      </c>
      <c r="C19" s="29" t="s">
        <v>162</v>
      </c>
      <c r="D19" s="29" t="s">
        <v>97</v>
      </c>
      <c r="E19" s="32">
        <v>100</v>
      </c>
      <c r="F19" s="32">
        <v>0</v>
      </c>
      <c r="G19" s="68">
        <f t="shared" si="0"/>
        <v>0</v>
      </c>
    </row>
    <row r="20" spans="1:7" s="62" customFormat="1" ht="12.75">
      <c r="A20" s="70" t="s">
        <v>50</v>
      </c>
      <c r="B20" s="25" t="s">
        <v>51</v>
      </c>
      <c r="C20" s="25"/>
      <c r="D20" s="25"/>
      <c r="E20" s="100">
        <f>E21</f>
        <v>7.8</v>
      </c>
      <c r="F20" s="100">
        <f>F21</f>
        <v>0</v>
      </c>
      <c r="G20" s="67">
        <f t="shared" si="0"/>
        <v>0</v>
      </c>
    </row>
    <row r="21" spans="1:7" ht="27" customHeight="1">
      <c r="A21" s="30" t="s">
        <v>103</v>
      </c>
      <c r="B21" s="29" t="s">
        <v>51</v>
      </c>
      <c r="C21" s="29" t="s">
        <v>161</v>
      </c>
      <c r="D21" s="36"/>
      <c r="E21" s="32">
        <f>E22</f>
        <v>7.8</v>
      </c>
      <c r="F21" s="32">
        <f>F22</f>
        <v>0</v>
      </c>
      <c r="G21" s="68">
        <f t="shared" si="0"/>
        <v>0</v>
      </c>
    </row>
    <row r="22" spans="1:7" ht="12.75">
      <c r="A22" s="33" t="s">
        <v>254</v>
      </c>
      <c r="B22" s="29" t="s">
        <v>51</v>
      </c>
      <c r="C22" s="29" t="s">
        <v>161</v>
      </c>
      <c r="D22" s="36">
        <v>200</v>
      </c>
      <c r="E22" s="32">
        <v>7.8</v>
      </c>
      <c r="F22" s="32"/>
      <c r="G22" s="68">
        <f t="shared" si="0"/>
        <v>0</v>
      </c>
    </row>
    <row r="23" spans="1:7" s="62" customFormat="1" ht="18" customHeight="1">
      <c r="A23" s="23" t="s">
        <v>164</v>
      </c>
      <c r="B23" s="25" t="s">
        <v>165</v>
      </c>
      <c r="C23" s="25"/>
      <c r="D23" s="25"/>
      <c r="E23" s="100">
        <f aca="true" t="shared" si="1" ref="E23:F25">E24</f>
        <v>30</v>
      </c>
      <c r="F23" s="100">
        <f t="shared" si="1"/>
        <v>30</v>
      </c>
      <c r="G23" s="67">
        <f t="shared" si="0"/>
        <v>100</v>
      </c>
    </row>
    <row r="24" spans="1:7" s="62" customFormat="1" ht="26.25" customHeight="1">
      <c r="A24" s="23" t="s">
        <v>290</v>
      </c>
      <c r="B24" s="25" t="s">
        <v>289</v>
      </c>
      <c r="C24" s="25"/>
      <c r="D24" s="25"/>
      <c r="E24" s="100">
        <f t="shared" si="1"/>
        <v>30</v>
      </c>
      <c r="F24" s="100">
        <f t="shared" si="1"/>
        <v>30</v>
      </c>
      <c r="G24" s="67">
        <f t="shared" si="0"/>
        <v>100</v>
      </c>
    </row>
    <row r="25" spans="1:7" ht="33.75" customHeight="1">
      <c r="A25" s="30" t="s">
        <v>166</v>
      </c>
      <c r="B25" s="29" t="s">
        <v>289</v>
      </c>
      <c r="C25" s="29" t="s">
        <v>167</v>
      </c>
      <c r="D25" s="29"/>
      <c r="E25" s="32">
        <f t="shared" si="1"/>
        <v>30</v>
      </c>
      <c r="F25" s="32">
        <f t="shared" si="1"/>
        <v>30</v>
      </c>
      <c r="G25" s="68">
        <f t="shared" si="0"/>
        <v>100</v>
      </c>
    </row>
    <row r="26" spans="1:7" ht="29.25" customHeight="1">
      <c r="A26" s="33" t="s">
        <v>254</v>
      </c>
      <c r="B26" s="29" t="s">
        <v>289</v>
      </c>
      <c r="C26" s="29" t="s">
        <v>167</v>
      </c>
      <c r="D26" s="29" t="s">
        <v>44</v>
      </c>
      <c r="E26" s="32">
        <v>30</v>
      </c>
      <c r="F26" s="32">
        <v>30</v>
      </c>
      <c r="G26" s="68">
        <f t="shared" si="0"/>
        <v>100</v>
      </c>
    </row>
    <row r="27" spans="1:7" s="62" customFormat="1" ht="18" customHeight="1">
      <c r="A27" s="23" t="s">
        <v>107</v>
      </c>
      <c r="B27" s="25" t="s">
        <v>52</v>
      </c>
      <c r="C27" s="25"/>
      <c r="D27" s="25"/>
      <c r="E27" s="100">
        <f>E28+E31</f>
        <v>223</v>
      </c>
      <c r="F27" s="100">
        <f>F28+F31</f>
        <v>56.7</v>
      </c>
      <c r="G27" s="67">
        <f t="shared" si="0"/>
        <v>25.426008968609864</v>
      </c>
    </row>
    <row r="28" spans="1:7" s="62" customFormat="1" ht="15" customHeight="1">
      <c r="A28" s="38" t="s">
        <v>53</v>
      </c>
      <c r="B28" s="25" t="s">
        <v>54</v>
      </c>
      <c r="C28" s="25"/>
      <c r="D28" s="25"/>
      <c r="E28" s="100">
        <f>E29</f>
        <v>153</v>
      </c>
      <c r="F28" s="100">
        <f>F29</f>
        <v>56.7</v>
      </c>
      <c r="G28" s="67">
        <f t="shared" si="0"/>
        <v>37.05882352941177</v>
      </c>
    </row>
    <row r="29" spans="1:7" s="56" customFormat="1" ht="56.25">
      <c r="A29" s="30" t="s">
        <v>186</v>
      </c>
      <c r="B29" s="29" t="s">
        <v>54</v>
      </c>
      <c r="C29" s="29" t="s">
        <v>187</v>
      </c>
      <c r="D29" s="29"/>
      <c r="E29" s="32">
        <f>E30</f>
        <v>153</v>
      </c>
      <c r="F29" s="32">
        <f>F30</f>
        <v>56.7</v>
      </c>
      <c r="G29" s="68">
        <f t="shared" si="0"/>
        <v>37.05882352941177</v>
      </c>
    </row>
    <row r="30" spans="1:7" ht="36.75" customHeight="1">
      <c r="A30" s="33" t="s">
        <v>254</v>
      </c>
      <c r="B30" s="29" t="s">
        <v>54</v>
      </c>
      <c r="C30" s="29" t="s">
        <v>187</v>
      </c>
      <c r="D30" s="27">
        <v>200</v>
      </c>
      <c r="E30" s="32">
        <v>153</v>
      </c>
      <c r="F30" s="32">
        <v>56.7</v>
      </c>
      <c r="G30" s="68">
        <f t="shared" si="0"/>
        <v>37.05882352941177</v>
      </c>
    </row>
    <row r="31" spans="1:7" s="62" customFormat="1" ht="14.25" customHeight="1">
      <c r="A31" s="23" t="s">
        <v>168</v>
      </c>
      <c r="B31" s="25" t="s">
        <v>169</v>
      </c>
      <c r="C31" s="25"/>
      <c r="D31" s="25"/>
      <c r="E31" s="100">
        <f>E32</f>
        <v>70</v>
      </c>
      <c r="F31" s="100">
        <f>F32</f>
        <v>0</v>
      </c>
      <c r="G31" s="67">
        <f t="shared" si="0"/>
        <v>0</v>
      </c>
    </row>
    <row r="32" spans="1:7" ht="25.5" customHeight="1">
      <c r="A32" s="30" t="s">
        <v>170</v>
      </c>
      <c r="B32" s="29" t="s">
        <v>169</v>
      </c>
      <c r="C32" s="29" t="s">
        <v>171</v>
      </c>
      <c r="D32" s="29"/>
      <c r="E32" s="32">
        <f>E33</f>
        <v>70</v>
      </c>
      <c r="F32" s="32">
        <f>F33</f>
        <v>0</v>
      </c>
      <c r="G32" s="68">
        <f t="shared" si="0"/>
        <v>0</v>
      </c>
    </row>
    <row r="33" spans="1:7" ht="33.75" customHeight="1">
      <c r="A33" s="33" t="s">
        <v>254</v>
      </c>
      <c r="B33" s="29" t="s">
        <v>169</v>
      </c>
      <c r="C33" s="29" t="s">
        <v>171</v>
      </c>
      <c r="D33" s="29" t="s">
        <v>44</v>
      </c>
      <c r="E33" s="32">
        <v>70</v>
      </c>
      <c r="F33" s="32"/>
      <c r="G33" s="68">
        <f t="shared" si="0"/>
        <v>0</v>
      </c>
    </row>
    <row r="34" spans="1:7" ht="12.75">
      <c r="A34" s="23" t="s">
        <v>55</v>
      </c>
      <c r="B34" s="25" t="s">
        <v>56</v>
      </c>
      <c r="C34" s="26"/>
      <c r="D34" s="27"/>
      <c r="E34" s="100">
        <f>E35</f>
        <v>37122.3</v>
      </c>
      <c r="F34" s="100">
        <f>F35</f>
        <v>7978</v>
      </c>
      <c r="G34" s="67">
        <f t="shared" si="0"/>
        <v>21.491125280491776</v>
      </c>
    </row>
    <row r="35" spans="1:7" ht="14.25" customHeight="1">
      <c r="A35" s="23" t="s">
        <v>108</v>
      </c>
      <c r="B35" s="25" t="s">
        <v>57</v>
      </c>
      <c r="C35" s="25"/>
      <c r="D35" s="27"/>
      <c r="E35" s="100">
        <f>E36+E38+E40+E42+E44+E46+E48+E50</f>
        <v>37122.3</v>
      </c>
      <c r="F35" s="100">
        <f>F36+F38+F40+F42+F44+F46+F48</f>
        <v>7978</v>
      </c>
      <c r="G35" s="67">
        <f t="shared" si="0"/>
        <v>21.491125280491776</v>
      </c>
    </row>
    <row r="36" spans="1:7" s="56" customFormat="1" ht="23.25" customHeight="1">
      <c r="A36" s="30" t="s">
        <v>223</v>
      </c>
      <c r="B36" s="29" t="s">
        <v>57</v>
      </c>
      <c r="C36" s="27">
        <v>9920000042</v>
      </c>
      <c r="D36" s="27"/>
      <c r="E36" s="32">
        <f>E37</f>
        <v>1200</v>
      </c>
      <c r="F36" s="32">
        <f>F37</f>
        <v>1.3</v>
      </c>
      <c r="G36" s="68">
        <f t="shared" si="0"/>
        <v>0.10833333333333332</v>
      </c>
    </row>
    <row r="37" spans="1:7" s="56" customFormat="1" ht="35.25" customHeight="1">
      <c r="A37" s="33" t="s">
        <v>254</v>
      </c>
      <c r="B37" s="29" t="s">
        <v>57</v>
      </c>
      <c r="C37" s="27">
        <v>9920000042</v>
      </c>
      <c r="D37" s="27">
        <v>200</v>
      </c>
      <c r="E37" s="32">
        <v>1200</v>
      </c>
      <c r="F37" s="32">
        <v>1.3</v>
      </c>
      <c r="G37" s="68">
        <f t="shared" si="0"/>
        <v>0.10833333333333332</v>
      </c>
    </row>
    <row r="38" spans="1:7" ht="60" customHeight="1">
      <c r="A38" s="105" t="s">
        <v>224</v>
      </c>
      <c r="B38" s="29" t="s">
        <v>57</v>
      </c>
      <c r="C38" s="29" t="s">
        <v>225</v>
      </c>
      <c r="D38" s="27"/>
      <c r="E38" s="32">
        <f aca="true" t="shared" si="2" ref="E38:F40">E39</f>
        <v>4410.2</v>
      </c>
      <c r="F38" s="32">
        <f t="shared" si="2"/>
        <v>0</v>
      </c>
      <c r="G38" s="68">
        <f t="shared" si="0"/>
        <v>0</v>
      </c>
    </row>
    <row r="39" spans="1:7" ht="33.75" customHeight="1">
      <c r="A39" s="33" t="s">
        <v>254</v>
      </c>
      <c r="B39" s="29" t="s">
        <v>57</v>
      </c>
      <c r="C39" s="29" t="s">
        <v>225</v>
      </c>
      <c r="D39" s="29" t="s">
        <v>44</v>
      </c>
      <c r="E39" s="32">
        <v>4410.2</v>
      </c>
      <c r="F39" s="32">
        <v>0</v>
      </c>
      <c r="G39" s="68">
        <f t="shared" si="0"/>
        <v>0</v>
      </c>
    </row>
    <row r="40" spans="1:7" ht="49.5" customHeight="1">
      <c r="A40" s="106" t="s">
        <v>226</v>
      </c>
      <c r="B40" s="29" t="s">
        <v>57</v>
      </c>
      <c r="C40" s="29" t="s">
        <v>227</v>
      </c>
      <c r="D40" s="29"/>
      <c r="E40" s="32">
        <f t="shared" si="2"/>
        <v>100</v>
      </c>
      <c r="F40" s="32">
        <f t="shared" si="2"/>
        <v>0</v>
      </c>
      <c r="G40" s="68">
        <f t="shared" si="0"/>
        <v>0</v>
      </c>
    </row>
    <row r="41" spans="1:7" ht="12.75">
      <c r="A41" s="33" t="s">
        <v>254</v>
      </c>
      <c r="B41" s="29" t="s">
        <v>57</v>
      </c>
      <c r="C41" s="29" t="s">
        <v>227</v>
      </c>
      <c r="D41" s="29" t="s">
        <v>44</v>
      </c>
      <c r="E41" s="32">
        <v>100</v>
      </c>
      <c r="F41" s="32">
        <v>0</v>
      </c>
      <c r="G41" s="68">
        <f t="shared" si="0"/>
        <v>0</v>
      </c>
    </row>
    <row r="42" spans="1:7" s="56" customFormat="1" ht="26.25" customHeight="1">
      <c r="A42" s="93" t="s">
        <v>228</v>
      </c>
      <c r="B42" s="29" t="s">
        <v>57</v>
      </c>
      <c r="C42" s="40" t="s">
        <v>229</v>
      </c>
      <c r="D42" s="27"/>
      <c r="E42" s="32">
        <f aca="true" t="shared" si="3" ref="E42:F44">E43</f>
        <v>2489.6</v>
      </c>
      <c r="F42" s="32">
        <f t="shared" si="3"/>
        <v>42.8</v>
      </c>
      <c r="G42" s="68">
        <f t="shared" si="0"/>
        <v>1.7191516709511567</v>
      </c>
    </row>
    <row r="43" spans="1:7" s="56" customFormat="1" ht="39" customHeight="1">
      <c r="A43" s="33" t="s">
        <v>254</v>
      </c>
      <c r="B43" s="29" t="s">
        <v>57</v>
      </c>
      <c r="C43" s="40" t="s">
        <v>229</v>
      </c>
      <c r="D43" s="29" t="s">
        <v>44</v>
      </c>
      <c r="E43" s="32">
        <v>2489.6</v>
      </c>
      <c r="F43" s="32">
        <v>42.8</v>
      </c>
      <c r="G43" s="68">
        <f t="shared" si="0"/>
        <v>1.7191516709511567</v>
      </c>
    </row>
    <row r="44" spans="1:7" ht="65.25" customHeight="1">
      <c r="A44" s="33" t="s">
        <v>230</v>
      </c>
      <c r="B44" s="29" t="s">
        <v>57</v>
      </c>
      <c r="C44" s="40" t="s">
        <v>231</v>
      </c>
      <c r="D44" s="29"/>
      <c r="E44" s="32">
        <f t="shared" si="3"/>
        <v>640</v>
      </c>
      <c r="F44" s="32">
        <f t="shared" si="3"/>
        <v>209.4</v>
      </c>
      <c r="G44" s="68">
        <f t="shared" si="0"/>
        <v>32.71875</v>
      </c>
    </row>
    <row r="45" spans="1:7" ht="28.5" customHeight="1">
      <c r="A45" s="33" t="s">
        <v>254</v>
      </c>
      <c r="B45" s="29" t="s">
        <v>57</v>
      </c>
      <c r="C45" s="40" t="s">
        <v>231</v>
      </c>
      <c r="D45" s="29" t="s">
        <v>44</v>
      </c>
      <c r="E45" s="32">
        <v>640</v>
      </c>
      <c r="F45" s="32">
        <v>209.4</v>
      </c>
      <c r="G45" s="68">
        <f t="shared" si="0"/>
        <v>32.71875</v>
      </c>
    </row>
    <row r="46" spans="1:7" ht="45.75" customHeight="1">
      <c r="A46" s="30" t="s">
        <v>232</v>
      </c>
      <c r="B46" s="29" t="s">
        <v>57</v>
      </c>
      <c r="C46" s="40" t="s">
        <v>233</v>
      </c>
      <c r="D46" s="29"/>
      <c r="E46" s="32">
        <f>E47</f>
        <v>430.1</v>
      </c>
      <c r="F46" s="32">
        <f>F47</f>
        <v>163.5</v>
      </c>
      <c r="G46" s="68">
        <f t="shared" si="0"/>
        <v>38.014415252266915</v>
      </c>
    </row>
    <row r="47" spans="1:7" s="56" customFormat="1" ht="33.75" customHeight="1">
      <c r="A47" s="33" t="s">
        <v>254</v>
      </c>
      <c r="B47" s="29" t="s">
        <v>57</v>
      </c>
      <c r="C47" s="40" t="s">
        <v>233</v>
      </c>
      <c r="D47" s="29" t="s">
        <v>44</v>
      </c>
      <c r="E47" s="32">
        <v>430.1</v>
      </c>
      <c r="F47" s="32">
        <v>163.5</v>
      </c>
      <c r="G47" s="68">
        <f t="shared" si="0"/>
        <v>38.014415252266915</v>
      </c>
    </row>
    <row r="48" spans="1:7" ht="21.75" customHeight="1">
      <c r="A48" s="30" t="s">
        <v>234</v>
      </c>
      <c r="B48" s="29" t="s">
        <v>57</v>
      </c>
      <c r="C48" s="40" t="s">
        <v>235</v>
      </c>
      <c r="D48" s="29"/>
      <c r="E48" s="32">
        <f>E49</f>
        <v>26952.4</v>
      </c>
      <c r="F48" s="32">
        <f>F49</f>
        <v>7561</v>
      </c>
      <c r="G48" s="68">
        <f t="shared" si="0"/>
        <v>28.05316038645909</v>
      </c>
    </row>
    <row r="49" spans="1:7" ht="12.75">
      <c r="A49" s="33" t="s">
        <v>254</v>
      </c>
      <c r="B49" s="29" t="s">
        <v>57</v>
      </c>
      <c r="C49" s="29" t="s">
        <v>235</v>
      </c>
      <c r="D49" s="29" t="s">
        <v>44</v>
      </c>
      <c r="E49" s="32">
        <v>26952.4</v>
      </c>
      <c r="F49" s="32">
        <v>7561</v>
      </c>
      <c r="G49" s="68">
        <f t="shared" si="0"/>
        <v>28.05316038645909</v>
      </c>
    </row>
    <row r="50" spans="1:7" ht="76.5">
      <c r="A50" s="128" t="s">
        <v>291</v>
      </c>
      <c r="B50" s="29" t="s">
        <v>57</v>
      </c>
      <c r="C50" s="40" t="s">
        <v>292</v>
      </c>
      <c r="D50" s="29"/>
      <c r="E50" s="32">
        <f>E51</f>
        <v>900</v>
      </c>
      <c r="F50" s="32"/>
      <c r="G50" s="68"/>
    </row>
    <row r="51" spans="1:7" ht="12.75">
      <c r="A51" s="33" t="s">
        <v>254</v>
      </c>
      <c r="B51" s="29" t="s">
        <v>57</v>
      </c>
      <c r="C51" s="29" t="s">
        <v>292</v>
      </c>
      <c r="D51" s="29" t="s">
        <v>44</v>
      </c>
      <c r="E51" s="32">
        <v>900</v>
      </c>
      <c r="F51" s="32"/>
      <c r="G51" s="68"/>
    </row>
    <row r="52" spans="1:7" s="62" customFormat="1" ht="12.75">
      <c r="A52" s="38" t="s">
        <v>109</v>
      </c>
      <c r="B52" s="25" t="s">
        <v>58</v>
      </c>
      <c r="C52" s="25"/>
      <c r="D52" s="25"/>
      <c r="E52" s="100">
        <f>E53+E56</f>
        <v>880</v>
      </c>
      <c r="F52" s="100">
        <f>F53+F56</f>
        <v>29</v>
      </c>
      <c r="G52" s="67">
        <f t="shared" si="0"/>
        <v>3.295454545454545</v>
      </c>
    </row>
    <row r="53" spans="1:7" s="62" customFormat="1" ht="12.75">
      <c r="A53" s="23" t="s">
        <v>110</v>
      </c>
      <c r="B53" s="25" t="s">
        <v>89</v>
      </c>
      <c r="C53" s="25"/>
      <c r="D53" s="25"/>
      <c r="E53" s="100">
        <f>E54</f>
        <v>50</v>
      </c>
      <c r="F53" s="100">
        <f>F54</f>
        <v>29</v>
      </c>
      <c r="G53" s="67">
        <f t="shared" si="0"/>
        <v>57.99999999999999</v>
      </c>
    </row>
    <row r="54" spans="1:7" ht="45">
      <c r="A54" s="30" t="s">
        <v>111</v>
      </c>
      <c r="B54" s="29" t="s">
        <v>89</v>
      </c>
      <c r="C54" s="29" t="s">
        <v>172</v>
      </c>
      <c r="D54" s="29"/>
      <c r="E54" s="32">
        <f>E55</f>
        <v>50</v>
      </c>
      <c r="F54" s="32">
        <f>F55</f>
        <v>29</v>
      </c>
      <c r="G54" s="68">
        <f t="shared" si="0"/>
        <v>57.99999999999999</v>
      </c>
    </row>
    <row r="55" spans="1:7" ht="12.75">
      <c r="A55" s="33" t="s">
        <v>254</v>
      </c>
      <c r="B55" s="29" t="s">
        <v>89</v>
      </c>
      <c r="C55" s="29" t="s">
        <v>172</v>
      </c>
      <c r="D55" s="29" t="s">
        <v>44</v>
      </c>
      <c r="E55" s="32">
        <v>50</v>
      </c>
      <c r="F55" s="32">
        <v>29</v>
      </c>
      <c r="G55" s="68">
        <f t="shared" si="0"/>
        <v>57.99999999999999</v>
      </c>
    </row>
    <row r="56" spans="1:7" ht="12.75">
      <c r="A56" s="110" t="s">
        <v>236</v>
      </c>
      <c r="B56" s="111" t="s">
        <v>243</v>
      </c>
      <c r="C56" s="29"/>
      <c r="D56" s="29"/>
      <c r="E56" s="32">
        <f>E57+E59+E61+E63+E65+E67+E69</f>
        <v>830</v>
      </c>
      <c r="F56" s="32">
        <f>F57+F59+F61+F63+F65+F67+F69</f>
        <v>0</v>
      </c>
      <c r="G56" s="68">
        <f t="shared" si="0"/>
        <v>0</v>
      </c>
    </row>
    <row r="57" spans="1:7" ht="22.5">
      <c r="A57" s="107" t="s">
        <v>237</v>
      </c>
      <c r="B57" s="111" t="s">
        <v>243</v>
      </c>
      <c r="C57" s="29" t="s">
        <v>244</v>
      </c>
      <c r="D57" s="29"/>
      <c r="E57" s="32">
        <f>E58</f>
        <v>300</v>
      </c>
      <c r="F57" s="32"/>
      <c r="G57" s="68"/>
    </row>
    <row r="58" spans="1:7" ht="12.75">
      <c r="A58" s="33" t="s">
        <v>254</v>
      </c>
      <c r="B58" s="111" t="s">
        <v>243</v>
      </c>
      <c r="C58" s="29" t="s">
        <v>244</v>
      </c>
      <c r="D58" s="29" t="s">
        <v>44</v>
      </c>
      <c r="E58" s="32">
        <v>300</v>
      </c>
      <c r="F58" s="32"/>
      <c r="G58" s="68"/>
    </row>
    <row r="59" spans="1:7" ht="30.75" customHeight="1">
      <c r="A59" s="107" t="s">
        <v>238</v>
      </c>
      <c r="B59" s="111" t="s">
        <v>243</v>
      </c>
      <c r="C59" s="112" t="s">
        <v>245</v>
      </c>
      <c r="D59" s="29"/>
      <c r="E59" s="32">
        <f>E60</f>
        <v>100</v>
      </c>
      <c r="F59" s="32"/>
      <c r="G59" s="68"/>
    </row>
    <row r="60" spans="1:7" ht="12.75">
      <c r="A60" s="33" t="s">
        <v>254</v>
      </c>
      <c r="B60" s="111" t="s">
        <v>243</v>
      </c>
      <c r="C60" s="112" t="s">
        <v>245</v>
      </c>
      <c r="D60" s="29" t="s">
        <v>44</v>
      </c>
      <c r="E60" s="32">
        <v>100</v>
      </c>
      <c r="F60" s="32"/>
      <c r="G60" s="68"/>
    </row>
    <row r="61" spans="1:7" ht="33.75">
      <c r="A61" s="107" t="s">
        <v>239</v>
      </c>
      <c r="B61" s="111" t="s">
        <v>243</v>
      </c>
      <c r="C61" s="112" t="s">
        <v>246</v>
      </c>
      <c r="D61" s="29"/>
      <c r="E61" s="32">
        <f>E62</f>
        <v>80</v>
      </c>
      <c r="F61" s="32">
        <f>F62</f>
        <v>0</v>
      </c>
      <c r="G61" s="68">
        <f t="shared" si="0"/>
        <v>0</v>
      </c>
    </row>
    <row r="62" spans="1:7" ht="12.75">
      <c r="A62" s="33" t="s">
        <v>254</v>
      </c>
      <c r="B62" s="111" t="s">
        <v>243</v>
      </c>
      <c r="C62" s="112" t="s">
        <v>246</v>
      </c>
      <c r="D62" s="29" t="s">
        <v>44</v>
      </c>
      <c r="E62" s="32">
        <v>80</v>
      </c>
      <c r="F62" s="32"/>
      <c r="G62" s="68">
        <f t="shared" si="0"/>
        <v>0</v>
      </c>
    </row>
    <row r="63" spans="1:7" ht="33.75">
      <c r="A63" s="107" t="s">
        <v>240</v>
      </c>
      <c r="B63" s="111" t="s">
        <v>243</v>
      </c>
      <c r="C63" s="112" t="s">
        <v>247</v>
      </c>
      <c r="D63" s="29"/>
      <c r="E63" s="32">
        <f>E64</f>
        <v>80</v>
      </c>
      <c r="F63" s="32">
        <f>F64</f>
        <v>0</v>
      </c>
      <c r="G63" s="68">
        <f t="shared" si="0"/>
        <v>0</v>
      </c>
    </row>
    <row r="64" spans="1:7" ht="12.75">
      <c r="A64" s="33" t="s">
        <v>254</v>
      </c>
      <c r="B64" s="111" t="s">
        <v>243</v>
      </c>
      <c r="C64" s="112" t="s">
        <v>247</v>
      </c>
      <c r="D64" s="29" t="s">
        <v>44</v>
      </c>
      <c r="E64" s="32">
        <v>80</v>
      </c>
      <c r="F64" s="32"/>
      <c r="G64" s="68">
        <f t="shared" si="0"/>
        <v>0</v>
      </c>
    </row>
    <row r="65" spans="1:7" ht="45">
      <c r="A65" s="108" t="s">
        <v>241</v>
      </c>
      <c r="B65" s="111" t="s">
        <v>243</v>
      </c>
      <c r="C65" s="111" t="s">
        <v>248</v>
      </c>
      <c r="D65" s="29"/>
      <c r="E65" s="32">
        <f>E66</f>
        <v>70</v>
      </c>
      <c r="F65" s="32">
        <f>F66</f>
        <v>0</v>
      </c>
      <c r="G65" s="68">
        <f t="shared" si="0"/>
        <v>0</v>
      </c>
    </row>
    <row r="66" spans="1:7" ht="14.25" customHeight="1">
      <c r="A66" s="33" t="s">
        <v>254</v>
      </c>
      <c r="B66" s="111" t="s">
        <v>243</v>
      </c>
      <c r="C66" s="111" t="s">
        <v>248</v>
      </c>
      <c r="D66" s="29" t="s">
        <v>44</v>
      </c>
      <c r="E66" s="32">
        <v>70</v>
      </c>
      <c r="F66" s="32"/>
      <c r="G66" s="68">
        <f t="shared" si="0"/>
        <v>0</v>
      </c>
    </row>
    <row r="67" spans="1:7" ht="22.5">
      <c r="A67" s="108" t="s">
        <v>242</v>
      </c>
      <c r="B67" s="111" t="s">
        <v>243</v>
      </c>
      <c r="C67" s="111" t="s">
        <v>249</v>
      </c>
      <c r="D67" s="29"/>
      <c r="E67" s="32">
        <f>E68</f>
        <v>100</v>
      </c>
      <c r="F67" s="32"/>
      <c r="G67" s="68"/>
    </row>
    <row r="68" spans="1:7" ht="12.75">
      <c r="A68" s="33" t="s">
        <v>254</v>
      </c>
      <c r="B68" s="111" t="s">
        <v>243</v>
      </c>
      <c r="C68" s="111" t="s">
        <v>249</v>
      </c>
      <c r="D68" s="29" t="s">
        <v>44</v>
      </c>
      <c r="E68" s="32">
        <v>100</v>
      </c>
      <c r="F68" s="32"/>
      <c r="G68" s="68"/>
    </row>
    <row r="69" spans="1:7" ht="33.75">
      <c r="A69" s="108" t="s">
        <v>221</v>
      </c>
      <c r="B69" s="111" t="s">
        <v>243</v>
      </c>
      <c r="C69" s="111" t="s">
        <v>222</v>
      </c>
      <c r="D69" s="29"/>
      <c r="E69" s="32">
        <f>E70</f>
        <v>100</v>
      </c>
      <c r="F69" s="32"/>
      <c r="G69" s="68"/>
    </row>
    <row r="70" spans="1:7" ht="12.75">
      <c r="A70" s="33" t="s">
        <v>254</v>
      </c>
      <c r="B70" s="111" t="s">
        <v>243</v>
      </c>
      <c r="C70" s="111" t="s">
        <v>222</v>
      </c>
      <c r="D70" s="29" t="s">
        <v>44</v>
      </c>
      <c r="E70" s="32">
        <v>100</v>
      </c>
      <c r="F70" s="32"/>
      <c r="G70" s="68"/>
    </row>
    <row r="71" spans="1:7" s="62" customFormat="1" ht="15.75" customHeight="1">
      <c r="A71" s="23" t="s">
        <v>112</v>
      </c>
      <c r="B71" s="25" t="s">
        <v>59</v>
      </c>
      <c r="C71" s="25"/>
      <c r="D71" s="25"/>
      <c r="E71" s="100">
        <f>E72+E79</f>
        <v>23226.699999999997</v>
      </c>
      <c r="F71" s="100">
        <f>F72+F79</f>
        <v>12034.699999999999</v>
      </c>
      <c r="G71" s="67">
        <f aca="true" t="shared" si="4" ref="G71:G119">F71/E71*100</f>
        <v>51.81407604179673</v>
      </c>
    </row>
    <row r="72" spans="1:7" s="62" customFormat="1" ht="17.25" customHeight="1">
      <c r="A72" s="23" t="s">
        <v>113</v>
      </c>
      <c r="B72" s="25" t="s">
        <v>60</v>
      </c>
      <c r="C72" s="25"/>
      <c r="D72" s="25"/>
      <c r="E72" s="100">
        <f>E73+E75+E77</f>
        <v>14062.3</v>
      </c>
      <c r="F72" s="100">
        <f>F73+F75+F77</f>
        <v>6131.099999999999</v>
      </c>
      <c r="G72" s="67">
        <f t="shared" si="4"/>
        <v>43.5995534158708</v>
      </c>
    </row>
    <row r="73" spans="1:7" ht="21" customHeight="1">
      <c r="A73" s="30" t="s">
        <v>114</v>
      </c>
      <c r="B73" s="29" t="s">
        <v>60</v>
      </c>
      <c r="C73" s="29" t="s">
        <v>173</v>
      </c>
      <c r="D73" s="29"/>
      <c r="E73" s="32">
        <f>E74</f>
        <v>3120</v>
      </c>
      <c r="F73" s="32">
        <f>F74</f>
        <v>1521.2</v>
      </c>
      <c r="G73" s="68">
        <f t="shared" si="4"/>
        <v>48.75641025641026</v>
      </c>
    </row>
    <row r="74" spans="1:7" ht="12.75">
      <c r="A74" s="33" t="s">
        <v>254</v>
      </c>
      <c r="B74" s="29" t="s">
        <v>60</v>
      </c>
      <c r="C74" s="29" t="s">
        <v>173</v>
      </c>
      <c r="D74" s="29" t="s">
        <v>44</v>
      </c>
      <c r="E74" s="32">
        <v>3120</v>
      </c>
      <c r="F74" s="32">
        <v>1521.2</v>
      </c>
      <c r="G74" s="68">
        <f t="shared" si="4"/>
        <v>48.75641025641026</v>
      </c>
    </row>
    <row r="75" spans="1:7" s="56" customFormat="1" ht="27" customHeight="1">
      <c r="A75" s="30" t="s">
        <v>115</v>
      </c>
      <c r="B75" s="29" t="s">
        <v>60</v>
      </c>
      <c r="C75" s="29" t="s">
        <v>174</v>
      </c>
      <c r="D75" s="29"/>
      <c r="E75" s="32">
        <f>E76</f>
        <v>8622.3</v>
      </c>
      <c r="F75" s="32">
        <f>F76</f>
        <v>2776.7</v>
      </c>
      <c r="G75" s="68">
        <f t="shared" si="4"/>
        <v>32.20370434802779</v>
      </c>
    </row>
    <row r="76" spans="1:7" ht="12.75">
      <c r="A76" s="33" t="s">
        <v>254</v>
      </c>
      <c r="B76" s="29" t="s">
        <v>60</v>
      </c>
      <c r="C76" s="29" t="s">
        <v>174</v>
      </c>
      <c r="D76" s="29" t="s">
        <v>44</v>
      </c>
      <c r="E76" s="32">
        <v>8622.3</v>
      </c>
      <c r="F76" s="32">
        <v>2776.7</v>
      </c>
      <c r="G76" s="68">
        <f t="shared" si="4"/>
        <v>32.20370434802779</v>
      </c>
    </row>
    <row r="77" spans="1:7" ht="22.5">
      <c r="A77" s="95" t="s">
        <v>182</v>
      </c>
      <c r="B77" s="29" t="s">
        <v>60</v>
      </c>
      <c r="C77" s="29" t="s">
        <v>183</v>
      </c>
      <c r="D77" s="29"/>
      <c r="E77" s="32">
        <f>E78</f>
        <v>2320</v>
      </c>
      <c r="F77" s="32">
        <f>F78</f>
        <v>1833.2</v>
      </c>
      <c r="G77" s="68">
        <f t="shared" si="4"/>
        <v>79.01724137931035</v>
      </c>
    </row>
    <row r="78" spans="1:7" ht="12.75">
      <c r="A78" s="33" t="s">
        <v>255</v>
      </c>
      <c r="B78" s="29" t="s">
        <v>60</v>
      </c>
      <c r="C78" s="29" t="s">
        <v>183</v>
      </c>
      <c r="D78" s="29" t="s">
        <v>44</v>
      </c>
      <c r="E78" s="32">
        <v>2320</v>
      </c>
      <c r="F78" s="32">
        <v>1833.2</v>
      </c>
      <c r="G78" s="68">
        <f t="shared" si="4"/>
        <v>79.01724137931035</v>
      </c>
    </row>
    <row r="79" spans="1:7" s="62" customFormat="1" ht="17.25" customHeight="1">
      <c r="A79" s="45" t="s">
        <v>95</v>
      </c>
      <c r="B79" s="29" t="s">
        <v>218</v>
      </c>
      <c r="C79" s="29" t="s">
        <v>160</v>
      </c>
      <c r="D79" s="29"/>
      <c r="E79" s="32">
        <f>E80+E81+E83+E82</f>
        <v>9164.4</v>
      </c>
      <c r="F79" s="32">
        <f>F80+F81+F83+F82</f>
        <v>5903.599999999999</v>
      </c>
      <c r="G79" s="68">
        <f t="shared" si="4"/>
        <v>64.41883811269695</v>
      </c>
    </row>
    <row r="80" spans="1:7" s="62" customFormat="1" ht="33.75" customHeight="1">
      <c r="A80" s="30" t="s">
        <v>93</v>
      </c>
      <c r="B80" s="29" t="s">
        <v>218</v>
      </c>
      <c r="C80" s="29" t="s">
        <v>160</v>
      </c>
      <c r="D80" s="29" t="s">
        <v>106</v>
      </c>
      <c r="E80" s="32">
        <v>5359.7</v>
      </c>
      <c r="F80" s="32">
        <f>2901.8+871.7</f>
        <v>3773.5</v>
      </c>
      <c r="G80" s="68">
        <f t="shared" si="4"/>
        <v>70.40505998470064</v>
      </c>
    </row>
    <row r="81" spans="1:7" s="62" customFormat="1" ht="26.25" customHeight="1">
      <c r="A81" s="33" t="s">
        <v>254</v>
      </c>
      <c r="B81" s="29" t="s">
        <v>218</v>
      </c>
      <c r="C81" s="29" t="s">
        <v>160</v>
      </c>
      <c r="D81" s="29" t="s">
        <v>44</v>
      </c>
      <c r="E81" s="32">
        <v>3585.8</v>
      </c>
      <c r="F81" s="32">
        <f>1869.3+83.9</f>
        <v>1953.2</v>
      </c>
      <c r="G81" s="68">
        <f t="shared" si="4"/>
        <v>54.47041106587094</v>
      </c>
    </row>
    <row r="82" spans="1:7" s="62" customFormat="1" ht="26.25" customHeight="1">
      <c r="A82" s="113" t="s">
        <v>117</v>
      </c>
      <c r="B82" s="29" t="s">
        <v>218</v>
      </c>
      <c r="C82" s="29" t="s">
        <v>160</v>
      </c>
      <c r="D82" s="29" t="s">
        <v>45</v>
      </c>
      <c r="E82" s="32">
        <v>51.8</v>
      </c>
      <c r="F82" s="32">
        <v>10.9</v>
      </c>
      <c r="G82" s="68">
        <f t="shared" si="4"/>
        <v>21.042471042471046</v>
      </c>
    </row>
    <row r="83" spans="1:7" s="62" customFormat="1" ht="17.25" customHeight="1">
      <c r="A83" s="33" t="s">
        <v>94</v>
      </c>
      <c r="B83" s="29" t="s">
        <v>218</v>
      </c>
      <c r="C83" s="29" t="s">
        <v>160</v>
      </c>
      <c r="D83" s="29" t="s">
        <v>97</v>
      </c>
      <c r="E83" s="32">
        <v>167.1</v>
      </c>
      <c r="F83" s="32">
        <f>1+165</f>
        <v>166</v>
      </c>
      <c r="G83" s="68">
        <f t="shared" si="4"/>
        <v>99.34171154997009</v>
      </c>
    </row>
    <row r="84" spans="1:7" s="62" customFormat="1" ht="14.25" customHeight="1">
      <c r="A84" s="23" t="s">
        <v>116</v>
      </c>
      <c r="B84" s="25" t="s">
        <v>61</v>
      </c>
      <c r="C84" s="25"/>
      <c r="D84" s="25"/>
      <c r="E84" s="100">
        <f>E85+E91+E89</f>
        <v>13340.199999999999</v>
      </c>
      <c r="F84" s="100">
        <f>F85+F91+F89</f>
        <v>9680.1</v>
      </c>
      <c r="G84" s="67">
        <f t="shared" si="4"/>
        <v>72.56337985937243</v>
      </c>
    </row>
    <row r="85" spans="1:7" s="62" customFormat="1" ht="15" customHeight="1">
      <c r="A85" s="38" t="s">
        <v>190</v>
      </c>
      <c r="B85" s="25" t="s">
        <v>191</v>
      </c>
      <c r="C85" s="25"/>
      <c r="D85" s="25"/>
      <c r="E85" s="100">
        <f>E86</f>
        <v>327.1</v>
      </c>
      <c r="F85" s="100">
        <f>F86</f>
        <v>218.1</v>
      </c>
      <c r="G85" s="67">
        <f t="shared" si="4"/>
        <v>66.67685723020482</v>
      </c>
    </row>
    <row r="86" spans="1:7" ht="45">
      <c r="A86" s="109" t="s">
        <v>250</v>
      </c>
      <c r="B86" s="29" t="s">
        <v>191</v>
      </c>
      <c r="C86" s="29" t="s">
        <v>175</v>
      </c>
      <c r="D86" s="29"/>
      <c r="E86" s="32">
        <f>E87</f>
        <v>327.1</v>
      </c>
      <c r="F86" s="32">
        <f>F87</f>
        <v>218.1</v>
      </c>
      <c r="G86" s="68">
        <f t="shared" si="4"/>
        <v>66.67685723020482</v>
      </c>
    </row>
    <row r="87" spans="1:7" ht="16.5" customHeight="1">
      <c r="A87" s="45" t="s">
        <v>117</v>
      </c>
      <c r="B87" s="29" t="s">
        <v>191</v>
      </c>
      <c r="C87" s="40" t="s">
        <v>175</v>
      </c>
      <c r="D87" s="27">
        <v>300</v>
      </c>
      <c r="E87" s="101">
        <v>327.1</v>
      </c>
      <c r="F87" s="101">
        <v>218.1</v>
      </c>
      <c r="G87" s="68">
        <f t="shared" si="4"/>
        <v>66.67685723020482</v>
      </c>
    </row>
    <row r="88" spans="1:7" ht="16.5" customHeight="1">
      <c r="A88" s="114" t="s">
        <v>253</v>
      </c>
      <c r="B88" s="25" t="s">
        <v>98</v>
      </c>
      <c r="C88" s="39"/>
      <c r="D88" s="49"/>
      <c r="E88" s="102">
        <f>E89</f>
        <v>970.3</v>
      </c>
      <c r="F88" s="102">
        <f>F89</f>
        <v>620.6</v>
      </c>
      <c r="G88" s="67">
        <f t="shared" si="4"/>
        <v>63.9596001236731</v>
      </c>
    </row>
    <row r="89" spans="1:7" ht="35.25" customHeight="1">
      <c r="A89" s="109" t="s">
        <v>251</v>
      </c>
      <c r="B89" s="29" t="s">
        <v>98</v>
      </c>
      <c r="C89" s="40" t="s">
        <v>252</v>
      </c>
      <c r="D89" s="27"/>
      <c r="E89" s="101">
        <f>E90</f>
        <v>970.3</v>
      </c>
      <c r="F89" s="101">
        <f>F90</f>
        <v>620.6</v>
      </c>
      <c r="G89" s="68">
        <f t="shared" si="4"/>
        <v>63.9596001236731</v>
      </c>
    </row>
    <row r="90" spans="1:7" ht="16.5" customHeight="1">
      <c r="A90" s="45" t="s">
        <v>117</v>
      </c>
      <c r="B90" s="29" t="s">
        <v>98</v>
      </c>
      <c r="C90" s="40" t="s">
        <v>252</v>
      </c>
      <c r="D90" s="27">
        <v>300</v>
      </c>
      <c r="E90" s="101">
        <v>970.3</v>
      </c>
      <c r="F90" s="101">
        <v>620.6</v>
      </c>
      <c r="G90" s="68">
        <f t="shared" si="4"/>
        <v>63.9596001236731</v>
      </c>
    </row>
    <row r="91" spans="1:7" s="62" customFormat="1" ht="17.25" customHeight="1">
      <c r="A91" s="38" t="s">
        <v>118</v>
      </c>
      <c r="B91" s="25" t="s">
        <v>62</v>
      </c>
      <c r="C91" s="39"/>
      <c r="D91" s="49"/>
      <c r="E91" s="102">
        <f>E92+E94</f>
        <v>12042.8</v>
      </c>
      <c r="F91" s="102">
        <f>F92+F94</f>
        <v>8841.4</v>
      </c>
      <c r="G91" s="67">
        <f t="shared" si="4"/>
        <v>73.41648121699272</v>
      </c>
    </row>
    <row r="92" spans="1:7" ht="31.5" customHeight="1">
      <c r="A92" s="33" t="s">
        <v>120</v>
      </c>
      <c r="B92" s="29" t="s">
        <v>62</v>
      </c>
      <c r="C92" s="40" t="s">
        <v>176</v>
      </c>
      <c r="D92" s="29"/>
      <c r="E92" s="32">
        <f>E93</f>
        <v>7188.5</v>
      </c>
      <c r="F92" s="32">
        <f>F93</f>
        <v>5617.2</v>
      </c>
      <c r="G92" s="68">
        <f t="shared" si="4"/>
        <v>78.1414759685609</v>
      </c>
    </row>
    <row r="93" spans="1:7" ht="12.75">
      <c r="A93" s="30" t="s">
        <v>117</v>
      </c>
      <c r="B93" s="29" t="s">
        <v>62</v>
      </c>
      <c r="C93" s="40" t="s">
        <v>176</v>
      </c>
      <c r="D93" s="29" t="s">
        <v>45</v>
      </c>
      <c r="E93" s="32">
        <v>7188.5</v>
      </c>
      <c r="F93" s="32">
        <v>5617.2</v>
      </c>
      <c r="G93" s="68">
        <f t="shared" si="4"/>
        <v>78.1414759685609</v>
      </c>
    </row>
    <row r="94" spans="1:7" s="56" customFormat="1" ht="28.5" customHeight="1">
      <c r="A94" s="37" t="s">
        <v>121</v>
      </c>
      <c r="B94" s="29" t="s">
        <v>62</v>
      </c>
      <c r="C94" s="40" t="s">
        <v>177</v>
      </c>
      <c r="D94" s="27"/>
      <c r="E94" s="32">
        <f>E95</f>
        <v>4854.3</v>
      </c>
      <c r="F94" s="32">
        <f>F95</f>
        <v>3224.2</v>
      </c>
      <c r="G94" s="68">
        <f t="shared" si="4"/>
        <v>66.4194631563768</v>
      </c>
    </row>
    <row r="95" spans="1:7" ht="12.75">
      <c r="A95" s="45" t="s">
        <v>117</v>
      </c>
      <c r="B95" s="29" t="s">
        <v>62</v>
      </c>
      <c r="C95" s="40" t="s">
        <v>177</v>
      </c>
      <c r="D95" s="29" t="s">
        <v>45</v>
      </c>
      <c r="E95" s="32">
        <v>4854.3</v>
      </c>
      <c r="F95" s="32">
        <v>3224.2</v>
      </c>
      <c r="G95" s="68">
        <f t="shared" si="4"/>
        <v>66.4194631563768</v>
      </c>
    </row>
    <row r="96" spans="1:7" s="73" customFormat="1" ht="15" customHeight="1">
      <c r="A96" s="72" t="s">
        <v>122</v>
      </c>
      <c r="B96" s="25" t="s">
        <v>63</v>
      </c>
      <c r="C96" s="39"/>
      <c r="D96" s="25"/>
      <c r="E96" s="100">
        <f aca="true" t="shared" si="5" ref="E96:F98">E97</f>
        <v>1338</v>
      </c>
      <c r="F96" s="100">
        <f t="shared" si="5"/>
        <v>288</v>
      </c>
      <c r="G96" s="67">
        <f t="shared" si="4"/>
        <v>21.524663677130047</v>
      </c>
    </row>
    <row r="97" spans="1:7" s="62" customFormat="1" ht="12.75">
      <c r="A97" s="23" t="s">
        <v>64</v>
      </c>
      <c r="B97" s="25" t="s">
        <v>65</v>
      </c>
      <c r="C97" s="39"/>
      <c r="D97" s="25"/>
      <c r="E97" s="100">
        <f t="shared" si="5"/>
        <v>1338</v>
      </c>
      <c r="F97" s="100">
        <f t="shared" si="5"/>
        <v>288</v>
      </c>
      <c r="G97" s="67">
        <f t="shared" si="4"/>
        <v>21.524663677130047</v>
      </c>
    </row>
    <row r="98" spans="1:7" ht="36.75" customHeight="1">
      <c r="A98" s="30" t="s">
        <v>123</v>
      </c>
      <c r="B98" s="29" t="s">
        <v>65</v>
      </c>
      <c r="C98" s="40" t="s">
        <v>178</v>
      </c>
      <c r="D98" s="29"/>
      <c r="E98" s="32">
        <f t="shared" si="5"/>
        <v>1338</v>
      </c>
      <c r="F98" s="32">
        <f t="shared" si="5"/>
        <v>288</v>
      </c>
      <c r="G98" s="68">
        <f t="shared" si="4"/>
        <v>21.524663677130047</v>
      </c>
    </row>
    <row r="99" spans="1:7" ht="11.25" customHeight="1">
      <c r="A99" s="33" t="s">
        <v>254</v>
      </c>
      <c r="B99" s="29" t="s">
        <v>65</v>
      </c>
      <c r="C99" s="40" t="s">
        <v>178</v>
      </c>
      <c r="D99" s="29" t="s">
        <v>44</v>
      </c>
      <c r="E99" s="32">
        <v>1338</v>
      </c>
      <c r="F99" s="32">
        <v>288</v>
      </c>
      <c r="G99" s="68">
        <f t="shared" si="4"/>
        <v>21.524663677130047</v>
      </c>
    </row>
    <row r="100" spans="1:7" s="62" customFormat="1" ht="12.75">
      <c r="A100" s="41" t="s">
        <v>124</v>
      </c>
      <c r="B100" s="25" t="s">
        <v>66</v>
      </c>
      <c r="C100" s="39"/>
      <c r="D100" s="49"/>
      <c r="E100" s="100">
        <f aca="true" t="shared" si="6" ref="E100:F102">E101</f>
        <v>1560</v>
      </c>
      <c r="F100" s="100">
        <f t="shared" si="6"/>
        <v>948</v>
      </c>
      <c r="G100" s="67">
        <f t="shared" si="4"/>
        <v>60.76923076923077</v>
      </c>
    </row>
    <row r="101" spans="1:7" s="62" customFormat="1" ht="12.75" customHeight="1">
      <c r="A101" s="46" t="s">
        <v>67</v>
      </c>
      <c r="B101" s="25" t="s">
        <v>68</v>
      </c>
      <c r="C101" s="39"/>
      <c r="D101" s="25"/>
      <c r="E101" s="100">
        <f t="shared" si="6"/>
        <v>1560</v>
      </c>
      <c r="F101" s="100">
        <f t="shared" si="6"/>
        <v>948</v>
      </c>
      <c r="G101" s="67">
        <f t="shared" si="4"/>
        <v>60.76923076923077</v>
      </c>
    </row>
    <row r="102" spans="1:7" ht="45" customHeight="1">
      <c r="A102" s="33" t="s">
        <v>125</v>
      </c>
      <c r="B102" s="29" t="s">
        <v>68</v>
      </c>
      <c r="C102" s="40" t="s">
        <v>179</v>
      </c>
      <c r="D102" s="29"/>
      <c r="E102" s="32">
        <f t="shared" si="6"/>
        <v>1560</v>
      </c>
      <c r="F102" s="32">
        <f t="shared" si="6"/>
        <v>948</v>
      </c>
      <c r="G102" s="68">
        <f t="shared" si="4"/>
        <v>60.76923076923077</v>
      </c>
    </row>
    <row r="103" spans="1:7" ht="27.75" customHeight="1">
      <c r="A103" s="33" t="s">
        <v>254</v>
      </c>
      <c r="B103" s="29" t="s">
        <v>68</v>
      </c>
      <c r="C103" s="40" t="s">
        <v>179</v>
      </c>
      <c r="D103" s="29" t="s">
        <v>44</v>
      </c>
      <c r="E103" s="32">
        <v>1560</v>
      </c>
      <c r="F103" s="32">
        <v>948</v>
      </c>
      <c r="G103" s="68">
        <f t="shared" si="4"/>
        <v>60.76923076923077</v>
      </c>
    </row>
    <row r="104" spans="1:7" ht="14.25" customHeight="1">
      <c r="A104" s="23" t="s">
        <v>126</v>
      </c>
      <c r="B104" s="25"/>
      <c r="C104" s="25"/>
      <c r="D104" s="25"/>
      <c r="E104" s="102">
        <f aca="true" t="shared" si="7" ref="E104:F107">E105</f>
        <v>3701.5</v>
      </c>
      <c r="F104" s="102">
        <f t="shared" si="7"/>
        <v>1263.9</v>
      </c>
      <c r="G104" s="67">
        <f t="shared" si="4"/>
        <v>34.14561664190193</v>
      </c>
    </row>
    <row r="105" spans="1:7" ht="17.25" customHeight="1">
      <c r="A105" s="23" t="s">
        <v>37</v>
      </c>
      <c r="B105" s="25" t="s">
        <v>38</v>
      </c>
      <c r="C105" s="31"/>
      <c r="D105" s="31"/>
      <c r="E105" s="102">
        <f>E106+E109</f>
        <v>3701.5</v>
      </c>
      <c r="F105" s="102">
        <f>F106+F109</f>
        <v>1263.9</v>
      </c>
      <c r="G105" s="67">
        <f t="shared" si="4"/>
        <v>34.14561664190193</v>
      </c>
    </row>
    <row r="106" spans="1:7" ht="16.5" customHeight="1">
      <c r="A106" s="50" t="s">
        <v>39</v>
      </c>
      <c r="B106" s="25" t="s">
        <v>40</v>
      </c>
      <c r="C106" s="39"/>
      <c r="D106" s="27"/>
      <c r="E106" s="102">
        <f t="shared" si="7"/>
        <v>1379</v>
      </c>
      <c r="F106" s="102">
        <f t="shared" si="7"/>
        <v>879</v>
      </c>
      <c r="G106" s="67">
        <f t="shared" si="4"/>
        <v>63.74184191443075</v>
      </c>
    </row>
    <row r="107" spans="1:7" ht="13.5" customHeight="1">
      <c r="A107" s="45" t="s">
        <v>127</v>
      </c>
      <c r="B107" s="29" t="s">
        <v>40</v>
      </c>
      <c r="C107" s="40" t="s">
        <v>154</v>
      </c>
      <c r="D107" s="29"/>
      <c r="E107" s="101">
        <f t="shared" si="7"/>
        <v>1379</v>
      </c>
      <c r="F107" s="101">
        <f t="shared" si="7"/>
        <v>879</v>
      </c>
      <c r="G107" s="68">
        <f t="shared" si="4"/>
        <v>63.74184191443075</v>
      </c>
    </row>
    <row r="108" spans="1:7" ht="26.25" customHeight="1">
      <c r="A108" s="33" t="s">
        <v>93</v>
      </c>
      <c r="B108" s="29" t="s">
        <v>40</v>
      </c>
      <c r="C108" s="40" t="s">
        <v>154</v>
      </c>
      <c r="D108" s="29" t="s">
        <v>106</v>
      </c>
      <c r="E108" s="101">
        <v>1379</v>
      </c>
      <c r="F108" s="101">
        <v>879</v>
      </c>
      <c r="G108" s="68">
        <f t="shared" si="4"/>
        <v>63.74184191443075</v>
      </c>
    </row>
    <row r="109" spans="1:7" s="62" customFormat="1" ht="25.5" customHeight="1">
      <c r="A109" s="23" t="s">
        <v>42</v>
      </c>
      <c r="B109" s="25" t="s">
        <v>43</v>
      </c>
      <c r="C109" s="39"/>
      <c r="D109" s="25"/>
      <c r="E109" s="102">
        <f>E110+E112+E117+E115</f>
        <v>2322.5</v>
      </c>
      <c r="F109" s="102">
        <f>F110+F112+F117+F115</f>
        <v>384.9</v>
      </c>
      <c r="G109" s="67">
        <f t="shared" si="4"/>
        <v>16.572658772874057</v>
      </c>
    </row>
    <row r="110" spans="1:7" s="56" customFormat="1" ht="36" customHeight="1">
      <c r="A110" s="47" t="s">
        <v>96</v>
      </c>
      <c r="B110" s="43" t="s">
        <v>43</v>
      </c>
      <c r="C110" s="34">
        <v>9910000002</v>
      </c>
      <c r="D110" s="42"/>
      <c r="E110" s="101">
        <f>E111</f>
        <v>123.1</v>
      </c>
      <c r="F110" s="101">
        <f>F111</f>
        <v>44</v>
      </c>
      <c r="G110" s="68">
        <f t="shared" si="4"/>
        <v>35.743298131600326</v>
      </c>
    </row>
    <row r="111" spans="1:7" s="56" customFormat="1" ht="27.75" customHeight="1">
      <c r="A111" s="30" t="s">
        <v>93</v>
      </c>
      <c r="B111" s="43" t="s">
        <v>43</v>
      </c>
      <c r="C111" s="29" t="s">
        <v>180</v>
      </c>
      <c r="D111" s="29" t="s">
        <v>106</v>
      </c>
      <c r="E111" s="101">
        <v>123.1</v>
      </c>
      <c r="F111" s="101">
        <v>44</v>
      </c>
      <c r="G111" s="68">
        <f t="shared" si="4"/>
        <v>35.743298131600326</v>
      </c>
    </row>
    <row r="112" spans="1:7" s="56" customFormat="1" ht="12.75">
      <c r="A112" s="37" t="s">
        <v>128</v>
      </c>
      <c r="B112" s="43" t="s">
        <v>43</v>
      </c>
      <c r="C112" s="40" t="s">
        <v>181</v>
      </c>
      <c r="D112" s="29"/>
      <c r="E112" s="101">
        <f>E114+E113</f>
        <v>943.4</v>
      </c>
      <c r="F112" s="101">
        <f>F114+F113</f>
        <v>268.9</v>
      </c>
      <c r="G112" s="68">
        <f t="shared" si="4"/>
        <v>28.503285986856053</v>
      </c>
    </row>
    <row r="113" spans="1:7" s="56" customFormat="1" ht="23.25" customHeight="1">
      <c r="A113" s="33" t="s">
        <v>254</v>
      </c>
      <c r="B113" s="43" t="s">
        <v>43</v>
      </c>
      <c r="C113" s="40" t="s">
        <v>181</v>
      </c>
      <c r="D113" s="27">
        <v>200</v>
      </c>
      <c r="E113" s="101">
        <v>937.9</v>
      </c>
      <c r="F113" s="101">
        <f>146.2+120</f>
        <v>266.2</v>
      </c>
      <c r="G113" s="68">
        <f t="shared" si="4"/>
        <v>28.38255677577567</v>
      </c>
    </row>
    <row r="114" spans="1:7" ht="18.75" customHeight="1">
      <c r="A114" s="30" t="s">
        <v>94</v>
      </c>
      <c r="B114" s="43" t="s">
        <v>43</v>
      </c>
      <c r="C114" s="40" t="s">
        <v>181</v>
      </c>
      <c r="D114" s="27">
        <v>800</v>
      </c>
      <c r="E114" s="101">
        <v>5.5</v>
      </c>
      <c r="F114" s="101">
        <v>2.7</v>
      </c>
      <c r="G114" s="68">
        <f t="shared" si="4"/>
        <v>49.09090909090909</v>
      </c>
    </row>
    <row r="115" spans="1:7" ht="18.75" customHeight="1">
      <c r="A115" s="103" t="s">
        <v>219</v>
      </c>
      <c r="B115" s="43" t="s">
        <v>43</v>
      </c>
      <c r="C115" s="40" t="s">
        <v>220</v>
      </c>
      <c r="D115" s="27"/>
      <c r="E115" s="101">
        <f>E116</f>
        <v>1160</v>
      </c>
      <c r="F115" s="101">
        <f>F116</f>
        <v>0</v>
      </c>
      <c r="G115" s="68">
        <f t="shared" si="4"/>
        <v>0</v>
      </c>
    </row>
    <row r="116" spans="1:7" ht="31.5" customHeight="1">
      <c r="A116" s="33" t="s">
        <v>93</v>
      </c>
      <c r="B116" s="43" t="s">
        <v>43</v>
      </c>
      <c r="C116" s="40" t="s">
        <v>220</v>
      </c>
      <c r="D116" s="27">
        <v>100</v>
      </c>
      <c r="E116" s="101">
        <v>1160</v>
      </c>
      <c r="F116" s="101">
        <v>0</v>
      </c>
      <c r="G116" s="68">
        <f t="shared" si="4"/>
        <v>0</v>
      </c>
    </row>
    <row r="117" spans="1:7" ht="23.25" customHeight="1">
      <c r="A117" s="30" t="s">
        <v>105</v>
      </c>
      <c r="B117" s="43" t="s">
        <v>43</v>
      </c>
      <c r="C117" s="40" t="s">
        <v>163</v>
      </c>
      <c r="D117" s="27"/>
      <c r="E117" s="101">
        <f>E118</f>
        <v>96</v>
      </c>
      <c r="F117" s="101">
        <f>F118</f>
        <v>72</v>
      </c>
      <c r="G117" s="68">
        <f t="shared" si="4"/>
        <v>75</v>
      </c>
    </row>
    <row r="118" spans="1:7" ht="18.75" customHeight="1">
      <c r="A118" s="30" t="s">
        <v>94</v>
      </c>
      <c r="B118" s="43" t="s">
        <v>43</v>
      </c>
      <c r="C118" s="40" t="s">
        <v>163</v>
      </c>
      <c r="D118" s="27">
        <v>800</v>
      </c>
      <c r="E118" s="101">
        <v>96</v>
      </c>
      <c r="F118" s="101">
        <v>72</v>
      </c>
      <c r="G118" s="68">
        <f t="shared" si="4"/>
        <v>75</v>
      </c>
    </row>
    <row r="119" spans="1:7" ht="12.75">
      <c r="A119" s="23" t="s">
        <v>91</v>
      </c>
      <c r="B119" s="29"/>
      <c r="C119" s="42"/>
      <c r="D119" s="29"/>
      <c r="E119" s="102">
        <f>E104+E5</f>
        <v>99228.3</v>
      </c>
      <c r="F119" s="102">
        <f>F104+F5</f>
        <v>43542.4</v>
      </c>
      <c r="G119" s="68">
        <f t="shared" si="4"/>
        <v>43.88102990779848</v>
      </c>
    </row>
    <row r="120" spans="1:4" s="1" customFormat="1" ht="12.75">
      <c r="A120" s="60"/>
      <c r="B120" s="60"/>
      <c r="C120" s="60"/>
      <c r="D120" s="60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29" t="s">
        <v>300</v>
      </c>
      <c r="B1" s="129"/>
      <c r="C1" s="129"/>
      <c r="D1" s="129"/>
      <c r="E1" s="129"/>
    </row>
    <row r="2" spans="1:5" ht="15.75">
      <c r="A2" s="129" t="s">
        <v>151</v>
      </c>
      <c r="B2" s="129"/>
      <c r="C2" s="129"/>
      <c r="D2" s="129"/>
      <c r="E2" s="129"/>
    </row>
    <row r="3" spans="1:8" ht="15.75" customHeight="1">
      <c r="A3" s="180"/>
      <c r="B3" s="180"/>
      <c r="C3" s="180"/>
      <c r="D3" s="180"/>
      <c r="E3" s="180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132</v>
      </c>
      <c r="B5" s="10" t="s">
        <v>0</v>
      </c>
      <c r="C5" s="11" t="s">
        <v>129</v>
      </c>
      <c r="D5" s="64" t="s">
        <v>130</v>
      </c>
      <c r="E5" s="65" t="s">
        <v>24</v>
      </c>
      <c r="F5" s="3"/>
      <c r="G5" s="3"/>
      <c r="H5" s="3"/>
    </row>
    <row r="6" spans="1:8" ht="16.5" customHeight="1">
      <c r="A6" s="66" t="s">
        <v>133</v>
      </c>
      <c r="B6" s="10" t="s">
        <v>134</v>
      </c>
      <c r="C6" s="74">
        <f>C10+C14</f>
        <v>2813.2999999999884</v>
      </c>
      <c r="D6" s="74">
        <f>D10+D14</f>
        <v>-17074.4</v>
      </c>
      <c r="E6" s="61"/>
      <c r="F6" s="3"/>
      <c r="G6" s="3"/>
      <c r="H6" s="3"/>
    </row>
    <row r="7" spans="1:5" s="56" customFormat="1" ht="12.75">
      <c r="A7" s="30" t="s">
        <v>135</v>
      </c>
      <c r="B7" s="34" t="s">
        <v>137</v>
      </c>
      <c r="C7" s="71">
        <f aca="true" t="shared" si="0" ref="C7:D9">C8</f>
        <v>-96415.6</v>
      </c>
      <c r="D7" s="71">
        <f t="shared" si="0"/>
        <v>-60616.8</v>
      </c>
      <c r="E7" s="63">
        <f aca="true" t="shared" si="1" ref="E7:E14">D7/C7%</f>
        <v>62.87032388949506</v>
      </c>
    </row>
    <row r="8" spans="1:5" s="56" customFormat="1" ht="12.75">
      <c r="A8" s="30" t="s">
        <v>136</v>
      </c>
      <c r="B8" s="34" t="s">
        <v>140</v>
      </c>
      <c r="C8" s="71">
        <f t="shared" si="0"/>
        <v>-96415.6</v>
      </c>
      <c r="D8" s="71">
        <f t="shared" si="0"/>
        <v>-60616.8</v>
      </c>
      <c r="E8" s="63">
        <f t="shared" si="1"/>
        <v>62.87032388949506</v>
      </c>
    </row>
    <row r="9" spans="1:5" s="56" customFormat="1" ht="12.75">
      <c r="A9" s="75" t="s">
        <v>138</v>
      </c>
      <c r="B9" s="34" t="s">
        <v>141</v>
      </c>
      <c r="C9" s="71">
        <f t="shared" si="0"/>
        <v>-96415.6</v>
      </c>
      <c r="D9" s="71">
        <f t="shared" si="0"/>
        <v>-60616.8</v>
      </c>
      <c r="E9" s="63">
        <f t="shared" si="1"/>
        <v>62.87032388949506</v>
      </c>
    </row>
    <row r="10" spans="1:8" ht="21" customHeight="1">
      <c r="A10" s="33" t="s">
        <v>139</v>
      </c>
      <c r="B10" s="34" t="s">
        <v>184</v>
      </c>
      <c r="C10" s="71">
        <v>-96415.6</v>
      </c>
      <c r="D10" s="71">
        <v>-60616.8</v>
      </c>
      <c r="E10" s="63">
        <f t="shared" si="1"/>
        <v>62.87032388949506</v>
      </c>
      <c r="F10" s="3"/>
      <c r="G10" s="3"/>
      <c r="H10" s="3"/>
    </row>
    <row r="11" spans="1:8" ht="18" customHeight="1">
      <c r="A11" s="33" t="s">
        <v>143</v>
      </c>
      <c r="B11" s="34" t="s">
        <v>142</v>
      </c>
      <c r="C11" s="71">
        <f aca="true" t="shared" si="2" ref="C11:D13">C12</f>
        <v>99228.9</v>
      </c>
      <c r="D11" s="68">
        <f t="shared" si="2"/>
        <v>43542.4</v>
      </c>
      <c r="E11" s="63">
        <f t="shared" si="1"/>
        <v>43.880764575642786</v>
      </c>
      <c r="F11" s="3"/>
      <c r="G11" s="3"/>
      <c r="H11" s="3"/>
    </row>
    <row r="12" spans="1:8" ht="18.75" customHeight="1">
      <c r="A12" s="33" t="s">
        <v>144</v>
      </c>
      <c r="B12" s="34" t="s">
        <v>147</v>
      </c>
      <c r="C12" s="71">
        <f t="shared" si="2"/>
        <v>99228.9</v>
      </c>
      <c r="D12" s="68">
        <f t="shared" si="2"/>
        <v>43542.4</v>
      </c>
      <c r="E12" s="63">
        <f t="shared" si="1"/>
        <v>43.880764575642786</v>
      </c>
      <c r="F12" s="3"/>
      <c r="G12" s="3"/>
      <c r="H12" s="3"/>
    </row>
    <row r="13" spans="1:8" ht="12.75">
      <c r="A13" s="33" t="s">
        <v>145</v>
      </c>
      <c r="B13" s="34" t="s">
        <v>148</v>
      </c>
      <c r="C13" s="71">
        <f t="shared" si="2"/>
        <v>99228.9</v>
      </c>
      <c r="D13" s="68">
        <f t="shared" si="2"/>
        <v>43542.4</v>
      </c>
      <c r="E13" s="63">
        <f t="shared" si="1"/>
        <v>43.880764575642786</v>
      </c>
      <c r="F13" s="3"/>
      <c r="G13" s="3"/>
      <c r="H13" s="3"/>
    </row>
    <row r="14" spans="1:8" ht="22.5" customHeight="1">
      <c r="A14" s="33" t="s">
        <v>146</v>
      </c>
      <c r="B14" s="34" t="s">
        <v>185</v>
      </c>
      <c r="C14" s="71">
        <v>99228.9</v>
      </c>
      <c r="D14" s="68">
        <v>43542.4</v>
      </c>
      <c r="E14" s="63">
        <f t="shared" si="1"/>
        <v>43.880764575642786</v>
      </c>
      <c r="F14" s="3"/>
      <c r="G14" s="3"/>
      <c r="H14" s="3"/>
    </row>
    <row r="15" spans="1:7" s="1" customFormat="1" ht="51.75" customHeight="1" hidden="1">
      <c r="A15" s="33" t="s">
        <v>14</v>
      </c>
      <c r="B15" s="24" t="s">
        <v>13</v>
      </c>
      <c r="C15" s="32">
        <v>0</v>
      </c>
      <c r="D15" s="59"/>
      <c r="E15" s="58"/>
      <c r="F15" s="4"/>
      <c r="G15" s="4"/>
    </row>
    <row r="16" spans="1:7" ht="67.5" hidden="1">
      <c r="A16" s="33" t="s">
        <v>21</v>
      </c>
      <c r="B16" s="34" t="s">
        <v>22</v>
      </c>
      <c r="C16" s="32">
        <v>0</v>
      </c>
      <c r="D16" s="59"/>
      <c r="E16" s="58"/>
      <c r="F16" s="5"/>
      <c r="G16" s="5"/>
    </row>
    <row r="17" spans="1:7" ht="53.25" hidden="1">
      <c r="A17" s="23" t="s">
        <v>25</v>
      </c>
      <c r="B17" s="24" t="s">
        <v>26</v>
      </c>
      <c r="C17" s="32">
        <v>0</v>
      </c>
      <c r="D17" s="59"/>
      <c r="E17" s="58"/>
      <c r="F17" s="5"/>
      <c r="G17" s="5"/>
    </row>
    <row r="18" spans="1:7" ht="48.75" customHeight="1" hidden="1">
      <c r="A18" s="23" t="s">
        <v>27</v>
      </c>
      <c r="B18" s="24" t="s">
        <v>28</v>
      </c>
      <c r="C18" s="32">
        <v>0</v>
      </c>
      <c r="D18" s="59"/>
      <c r="E18" s="58"/>
      <c r="F18" s="5"/>
      <c r="G18" s="5"/>
    </row>
    <row r="19" spans="1:7" ht="33.75" hidden="1">
      <c r="A19" s="30" t="s">
        <v>29</v>
      </c>
      <c r="B19" s="34" t="s">
        <v>30</v>
      </c>
      <c r="C19" s="32">
        <v>0</v>
      </c>
      <c r="D19" s="59"/>
      <c r="E19" s="58"/>
      <c r="F19" s="5"/>
      <c r="G19" s="5"/>
    </row>
    <row r="20" spans="1:7" ht="33.75" hidden="1">
      <c r="A20" s="30" t="s">
        <v>31</v>
      </c>
      <c r="B20" s="34" t="s">
        <v>32</v>
      </c>
      <c r="C20" s="32">
        <v>0</v>
      </c>
      <c r="D20" s="59"/>
      <c r="E20" s="58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181"/>
      <c r="B24" s="182"/>
      <c r="C24" s="182"/>
      <c r="D24" s="182"/>
      <c r="E24" s="182"/>
      <c r="F24" s="5"/>
      <c r="G24" s="5"/>
    </row>
    <row r="25" spans="1:7" ht="12.75">
      <c r="A25" s="181"/>
      <c r="B25" s="182"/>
      <c r="C25" s="182"/>
      <c r="D25" s="182"/>
      <c r="E25" s="182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tabSelected="1" zoomScalePageLayoutView="0" workbookViewId="0" topLeftCell="A1">
      <selection activeCell="I40" sqref="I40"/>
    </sheetView>
  </sheetViews>
  <sheetFormatPr defaultColWidth="9.00390625" defaultRowHeight="12.75"/>
  <cols>
    <col min="1" max="1" width="9.125" style="0" customWidth="1"/>
  </cols>
  <sheetData>
    <row r="2" spans="1:11" s="81" customFormat="1" ht="31.5" customHeight="1">
      <c r="A2" s="183" t="s">
        <v>301</v>
      </c>
      <c r="B2" s="183"/>
      <c r="C2" s="183"/>
      <c r="D2" s="183"/>
      <c r="E2" s="183"/>
      <c r="F2" s="183"/>
      <c r="G2" s="183"/>
      <c r="H2" s="183"/>
      <c r="I2" s="183"/>
      <c r="J2" s="80"/>
      <c r="K2" s="80"/>
    </row>
    <row r="3" spans="1:11" ht="12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81" customFormat="1" ht="38.25" customHeight="1">
      <c r="A4" s="184" t="s">
        <v>153</v>
      </c>
      <c r="B4" s="184"/>
      <c r="C4" s="184"/>
      <c r="D4" s="184"/>
      <c r="E4" s="184"/>
      <c r="F4" s="184"/>
      <c r="G4" s="184"/>
      <c r="H4" s="184"/>
      <c r="I4" s="184"/>
      <c r="J4" s="80"/>
      <c r="K4" s="80"/>
    </row>
    <row r="5" spans="1:11" ht="12.7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admin</cp:lastModifiedBy>
  <cp:lastPrinted>2016-04-18T08:34:28Z</cp:lastPrinted>
  <dcterms:created xsi:type="dcterms:W3CDTF">2005-12-03T09:30:28Z</dcterms:created>
  <dcterms:modified xsi:type="dcterms:W3CDTF">2021-10-07T06:58:46Z</dcterms:modified>
  <cp:category/>
  <cp:version/>
  <cp:contentType/>
  <cp:contentStatus/>
</cp:coreProperties>
</file>